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5" activeTab="5"/>
  </bookViews>
  <sheets>
    <sheet name="StartUp" sheetId="18" state="hidden" r:id="rId1"/>
    <sheet name="PL tinh cong De xuat" sheetId="23" state="hidden" r:id="rId2"/>
    <sheet name="PL02_TNTHPT_BSS" sheetId="34" state="hidden" r:id="rId3"/>
    <sheet name="PL02_TNTHPT_TTrUBNDTP" sheetId="37" state="hidden" r:id="rId4"/>
    <sheet name="PL02_TNTHPT_TTrSGD" sheetId="35" state="hidden" r:id="rId5"/>
    <sheet name="PL02_TNTHPT_NQ" sheetId="36"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2" hidden="1">PL02_TNTHPT_BSS!$A$7:$L$79</definedName>
    <definedName name="_xlnm._FilterDatabase" localSheetId="5" hidden="1">PL02_TNTHPT_NQ!$A$5:$D$70</definedName>
    <definedName name="_xlnm._FilterDatabase" localSheetId="4" hidden="1">PL02_TNTHPT_TTrSGD!$A$6:$I$83</definedName>
    <definedName name="_xlnm.Print_Titles" localSheetId="8">'Phu luc 03_muc chi thi HSG VH'!$4:$5</definedName>
    <definedName name="_xlnm.Print_Titles" localSheetId="7">'Phuluc02_Muchithi_TS10THPT (2)'!$6:$6</definedName>
    <definedName name="_xlnm.Print_Titles" localSheetId="5">PL02_TNTHPT_NQ!$5:$5</definedName>
    <definedName name="_xlnm.Print_Titles" localSheetId="4">PL02_TNTHPT_TTrSGD!$5:$6</definedName>
    <definedName name="_xlnm.Print_Titles" localSheetId="3">PL02_TNTHPT_TTrUBNDTP!$5:$6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37" l="1"/>
  <c r="K26" i="37" s="1"/>
  <c r="F37" i="34"/>
  <c r="B71" i="36" l="1"/>
  <c r="C7" i="36"/>
  <c r="C8" i="36"/>
  <c r="C9" i="36"/>
  <c r="C10" i="36"/>
  <c r="C12" i="36"/>
  <c r="C13" i="36"/>
  <c r="C14" i="36"/>
  <c r="C16" i="36"/>
  <c r="C17" i="36"/>
  <c r="C18" i="36"/>
  <c r="C20" i="36"/>
  <c r="C21" i="36"/>
  <c r="C22" i="36"/>
  <c r="C23" i="36"/>
  <c r="C24" i="36"/>
  <c r="C26" i="36"/>
  <c r="C27" i="36"/>
  <c r="C28" i="36"/>
  <c r="C30" i="36"/>
  <c r="C31" i="36"/>
  <c r="C32" i="36"/>
  <c r="C33" i="36"/>
  <c r="C34" i="36"/>
  <c r="C35" i="36"/>
  <c r="C36" i="36"/>
  <c r="C38" i="36"/>
  <c r="C39" i="36"/>
  <c r="C40" i="36"/>
  <c r="C41" i="36"/>
  <c r="C42" i="36"/>
  <c r="C44" i="36"/>
  <c r="C45" i="36"/>
  <c r="C46" i="36"/>
  <c r="C47" i="36"/>
  <c r="C48" i="36"/>
  <c r="C50" i="36"/>
  <c r="C51" i="36"/>
  <c r="C52" i="36"/>
  <c r="C53" i="36"/>
  <c r="C54" i="36"/>
  <c r="C57" i="36"/>
  <c r="C58" i="36"/>
  <c r="C59" i="36"/>
  <c r="C60" i="36"/>
  <c r="C62" i="36"/>
  <c r="C63" i="36"/>
  <c r="C64" i="36"/>
  <c r="C65" i="36"/>
  <c r="B63" i="36"/>
  <c r="B64" i="36"/>
  <c r="B65" i="36"/>
  <c r="A63" i="36"/>
  <c r="A64" i="36"/>
  <c r="A65"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 i="36"/>
  <c r="B84" i="35"/>
  <c r="G8" i="35"/>
  <c r="G9" i="35"/>
  <c r="G10" i="35"/>
  <c r="G11" i="35"/>
  <c r="G13" i="35"/>
  <c r="G14" i="35"/>
  <c r="G15" i="35"/>
  <c r="G17" i="35"/>
  <c r="G18" i="35"/>
  <c r="G19" i="35"/>
  <c r="G21" i="35"/>
  <c r="G22" i="35"/>
  <c r="G23" i="35"/>
  <c r="G24" i="35"/>
  <c r="G25" i="35"/>
  <c r="G27" i="35"/>
  <c r="G28" i="35"/>
  <c r="G29" i="35"/>
  <c r="G31" i="35"/>
  <c r="G32" i="35"/>
  <c r="G33" i="35"/>
  <c r="G34" i="35"/>
  <c r="G35" i="35"/>
  <c r="G36" i="35"/>
  <c r="G37" i="35"/>
  <c r="G39" i="35"/>
  <c r="G40" i="35"/>
  <c r="G41" i="35"/>
  <c r="G42" i="35"/>
  <c r="G43" i="35"/>
  <c r="G45" i="35"/>
  <c r="G46" i="35"/>
  <c r="G47" i="35"/>
  <c r="G48" i="35"/>
  <c r="G49" i="35"/>
  <c r="G51" i="35"/>
  <c r="G52" i="35"/>
  <c r="G53" i="35"/>
  <c r="G54" i="35"/>
  <c r="G55" i="35"/>
  <c r="G70" i="35"/>
  <c r="G71" i="35"/>
  <c r="G72" i="35"/>
  <c r="G73" i="35"/>
  <c r="G75" i="35"/>
  <c r="G76" i="35"/>
  <c r="G77" i="35"/>
  <c r="G78" i="35"/>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F54" i="35"/>
  <c r="F55" i="35"/>
  <c r="F68" i="35"/>
  <c r="F69" i="35"/>
  <c r="F70" i="35"/>
  <c r="F71" i="35"/>
  <c r="F72" i="35"/>
  <c r="F73" i="35"/>
  <c r="F74" i="35"/>
  <c r="F75" i="35"/>
  <c r="F76" i="35"/>
  <c r="F77" i="35"/>
  <c r="F78" i="35"/>
  <c r="F7" i="35"/>
  <c r="E8" i="35"/>
  <c r="E9" i="35"/>
  <c r="E10" i="35"/>
  <c r="E11" i="35"/>
  <c r="E12" i="35"/>
  <c r="E13" i="35"/>
  <c r="E14" i="35"/>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51" i="35"/>
  <c r="E52" i="35"/>
  <c r="E53" i="35"/>
  <c r="E54" i="35"/>
  <c r="E55" i="35"/>
  <c r="E68" i="35"/>
  <c r="E69" i="35"/>
  <c r="E70" i="35"/>
  <c r="E71" i="35"/>
  <c r="E72" i="35"/>
  <c r="E73" i="35"/>
  <c r="E74" i="35"/>
  <c r="E75" i="35"/>
  <c r="E76" i="35"/>
  <c r="E77" i="35"/>
  <c r="E78" i="35"/>
  <c r="E7" i="35"/>
  <c r="D8" i="35"/>
  <c r="D9" i="35"/>
  <c r="D10" i="35"/>
  <c r="D11" i="35"/>
  <c r="D13" i="35"/>
  <c r="D14" i="35"/>
  <c r="D15" i="35"/>
  <c r="D17" i="35"/>
  <c r="D18" i="35"/>
  <c r="D19" i="35"/>
  <c r="D21" i="35"/>
  <c r="D22" i="35"/>
  <c r="D23" i="35"/>
  <c r="D24" i="35"/>
  <c r="D25" i="35"/>
  <c r="D27" i="35"/>
  <c r="D28" i="35"/>
  <c r="D29" i="35"/>
  <c r="D31" i="35"/>
  <c r="D32" i="35"/>
  <c r="D34" i="35"/>
  <c r="D35" i="35"/>
  <c r="D36" i="35"/>
  <c r="D37" i="35"/>
  <c r="D39" i="35"/>
  <c r="D40" i="35"/>
  <c r="D41" i="35"/>
  <c r="D42" i="35"/>
  <c r="D43" i="35"/>
  <c r="D45" i="35"/>
  <c r="D46" i="35"/>
  <c r="D47" i="35"/>
  <c r="D48" i="35"/>
  <c r="D49" i="35"/>
  <c r="D51" i="35"/>
  <c r="D52" i="35"/>
  <c r="D53" i="35"/>
  <c r="D54" i="35"/>
  <c r="D55" i="35"/>
  <c r="D57" i="35"/>
  <c r="D58" i="35"/>
  <c r="D59" i="35"/>
  <c r="D60" i="35"/>
  <c r="D61" i="35"/>
  <c r="D63" i="35"/>
  <c r="D64" i="35"/>
  <c r="D65" i="35"/>
  <c r="D66" i="35"/>
  <c r="D67" i="35"/>
  <c r="D68" i="35"/>
  <c r="C8" i="35"/>
  <c r="C9" i="35"/>
  <c r="C10" i="35"/>
  <c r="C11" i="35"/>
  <c r="C13" i="35"/>
  <c r="C14" i="35"/>
  <c r="C15" i="35"/>
  <c r="C17" i="35"/>
  <c r="C18" i="35"/>
  <c r="C19" i="35"/>
  <c r="C21" i="35"/>
  <c r="C22" i="35"/>
  <c r="C23" i="35"/>
  <c r="C24" i="35"/>
  <c r="C25" i="35"/>
  <c r="C27" i="35"/>
  <c r="C28" i="35"/>
  <c r="C29" i="35"/>
  <c r="C31" i="35"/>
  <c r="C32" i="35"/>
  <c r="C34" i="35"/>
  <c r="C35" i="35"/>
  <c r="C36" i="35"/>
  <c r="C37" i="35"/>
  <c r="C39" i="35"/>
  <c r="C40" i="35"/>
  <c r="C41" i="35"/>
  <c r="C42" i="35"/>
  <c r="C43" i="35"/>
  <c r="C45" i="35"/>
  <c r="C46" i="35"/>
  <c r="C47" i="35"/>
  <c r="C48" i="35"/>
  <c r="C49" i="35"/>
  <c r="C51" i="35"/>
  <c r="C52" i="35"/>
  <c r="C53" i="35"/>
  <c r="C54" i="35"/>
  <c r="C55" i="35"/>
  <c r="C57" i="35"/>
  <c r="C58" i="35"/>
  <c r="C59" i="35"/>
  <c r="C60" i="35"/>
  <c r="C61" i="35"/>
  <c r="C63" i="35"/>
  <c r="C64" i="35"/>
  <c r="C65" i="35"/>
  <c r="C66" i="35"/>
  <c r="C67" i="35"/>
  <c r="C68" i="35"/>
  <c r="B8" i="35"/>
  <c r="B9" i="35"/>
  <c r="B10" i="35"/>
  <c r="B11" i="35"/>
  <c r="B12" i="35"/>
  <c r="B13" i="35"/>
  <c r="B14" i="35"/>
  <c r="B15" i="35"/>
  <c r="B16" i="35"/>
  <c r="B17" i="35"/>
  <c r="B18" i="35"/>
  <c r="B19" i="35"/>
  <c r="B20" i="35"/>
  <c r="B21" i="35"/>
  <c r="B22" i="35"/>
  <c r="B23" i="35"/>
  <c r="B24" i="35"/>
  <c r="B25" i="35"/>
  <c r="B26" i="35"/>
  <c r="B27" i="35"/>
  <c r="B28" i="35"/>
  <c r="B29" i="35"/>
  <c r="B30" i="35"/>
  <c r="B31" i="35"/>
  <c r="B32" i="35"/>
  <c r="B34" i="35"/>
  <c r="B35" i="35"/>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65" i="35"/>
  <c r="B66" i="35"/>
  <c r="B67" i="35"/>
  <c r="B68" i="35"/>
  <c r="B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7" i="35"/>
  <c r="I9" i="34" l="1"/>
  <c r="G9" i="34"/>
  <c r="G10" i="34"/>
  <c r="G11" i="34"/>
  <c r="G12" i="34"/>
  <c r="G14" i="34"/>
  <c r="G15" i="34"/>
  <c r="G16" i="34"/>
  <c r="G18" i="34"/>
  <c r="G19" i="34"/>
  <c r="G20" i="34"/>
  <c r="G22" i="34"/>
  <c r="G23" i="34"/>
  <c r="G24" i="34"/>
  <c r="G25" i="34"/>
  <c r="G26" i="34"/>
  <c r="G28" i="34"/>
  <c r="G29" i="34"/>
  <c r="G30" i="34"/>
  <c r="G32" i="34"/>
  <c r="G33" i="34"/>
  <c r="G34" i="34"/>
  <c r="G35" i="34"/>
  <c r="G36" i="34"/>
  <c r="G37" i="34"/>
  <c r="G38" i="34"/>
  <c r="G40" i="34"/>
  <c r="G41" i="34"/>
  <c r="G42" i="34"/>
  <c r="G43" i="34"/>
  <c r="G44" i="34"/>
  <c r="G46" i="34"/>
  <c r="G47" i="34"/>
  <c r="G48" i="34"/>
  <c r="G49" i="34"/>
  <c r="G50" i="34"/>
  <c r="G52" i="34"/>
  <c r="G53" i="34"/>
  <c r="G54" i="34"/>
  <c r="G55" i="34"/>
  <c r="G56" i="34"/>
  <c r="G71" i="34"/>
  <c r="G72" i="34"/>
  <c r="G73" i="34"/>
  <c r="G74" i="34"/>
  <c r="G76" i="34"/>
  <c r="G77" i="34"/>
  <c r="G78" i="34"/>
  <c r="G79" i="34"/>
  <c r="D69" i="34"/>
  <c r="C69" i="34"/>
  <c r="F9" i="34"/>
  <c r="F10" i="34"/>
  <c r="F11" i="34"/>
  <c r="F12" i="34"/>
  <c r="F13" i="34"/>
  <c r="F14" i="34"/>
  <c r="F15" i="34"/>
  <c r="F16" i="34"/>
  <c r="F17" i="34"/>
  <c r="F18" i="34"/>
  <c r="F19" i="34"/>
  <c r="F20" i="34"/>
  <c r="F21" i="34"/>
  <c r="F22" i="34"/>
  <c r="F23" i="34"/>
  <c r="F24" i="34"/>
  <c r="F25" i="34"/>
  <c r="F26" i="34"/>
  <c r="F27" i="34"/>
  <c r="F28" i="34"/>
  <c r="F29" i="34"/>
  <c r="F30" i="34"/>
  <c r="F31" i="34"/>
  <c r="F32" i="34"/>
  <c r="F33" i="34"/>
  <c r="F34" i="34"/>
  <c r="F35" i="34"/>
  <c r="F36" i="34"/>
  <c r="F38" i="34"/>
  <c r="F39" i="34"/>
  <c r="F40" i="34"/>
  <c r="F41" i="34"/>
  <c r="F42" i="34"/>
  <c r="F43" i="34"/>
  <c r="F44" i="34"/>
  <c r="F45" i="34"/>
  <c r="F46" i="34"/>
  <c r="F47" i="34"/>
  <c r="F48" i="34"/>
  <c r="F49" i="34"/>
  <c r="F50" i="34"/>
  <c r="F51" i="34"/>
  <c r="F52" i="34"/>
  <c r="F53" i="34"/>
  <c r="F54" i="34"/>
  <c r="F55" i="34"/>
  <c r="F56" i="34"/>
  <c r="F69" i="34"/>
  <c r="F70" i="34"/>
  <c r="F71" i="34"/>
  <c r="F72" i="34"/>
  <c r="F73" i="34"/>
  <c r="F74" i="34"/>
  <c r="F75" i="34"/>
  <c r="F76" i="34"/>
  <c r="F77" i="34"/>
  <c r="F78" i="34"/>
  <c r="F79" i="34"/>
  <c r="F8" i="34"/>
  <c r="E79" i="34"/>
  <c r="E77" i="34"/>
  <c r="E78" i="34"/>
  <c r="E73" i="34"/>
  <c r="E74" i="34"/>
  <c r="E75" i="34"/>
  <c r="E76" i="34"/>
  <c r="E9" i="34"/>
  <c r="E10" i="34"/>
  <c r="E11" i="34"/>
  <c r="E12" i="34"/>
  <c r="E13" i="34"/>
  <c r="E14" i="34"/>
  <c r="E15" i="34"/>
  <c r="E16" i="34"/>
  <c r="E17" i="34"/>
  <c r="E18" i="34"/>
  <c r="E19" i="34"/>
  <c r="E20" i="34"/>
  <c r="E21" i="34"/>
  <c r="E22" i="34"/>
  <c r="E23" i="34"/>
  <c r="E24" i="34"/>
  <c r="E25" i="34"/>
  <c r="E26" i="34"/>
  <c r="E27" i="34"/>
  <c r="E28" i="34"/>
  <c r="E29" i="34"/>
  <c r="E30" i="34"/>
  <c r="E31" i="34"/>
  <c r="E32" i="34"/>
  <c r="E33" i="34"/>
  <c r="E34" i="34"/>
  <c r="E35" i="34"/>
  <c r="E36" i="34"/>
  <c r="E37" i="34"/>
  <c r="E38" i="34"/>
  <c r="E39" i="34"/>
  <c r="E40" i="34"/>
  <c r="E41" i="34"/>
  <c r="E42" i="34"/>
  <c r="E43" i="34"/>
  <c r="E44" i="34"/>
  <c r="E45" i="34"/>
  <c r="E46" i="34"/>
  <c r="E47" i="34"/>
  <c r="E48" i="34"/>
  <c r="E49" i="34"/>
  <c r="E50" i="34"/>
  <c r="E51" i="34"/>
  <c r="E52" i="34"/>
  <c r="E53" i="34"/>
  <c r="E54" i="34"/>
  <c r="E55" i="34"/>
  <c r="E56" i="34"/>
  <c r="E69" i="34"/>
  <c r="E70" i="34"/>
  <c r="E71" i="34"/>
  <c r="E72" i="34"/>
  <c r="E8" i="34"/>
  <c r="D9" i="34"/>
  <c r="D10" i="34"/>
  <c r="D11" i="34"/>
  <c r="D12" i="34"/>
  <c r="D14" i="34"/>
  <c r="D15" i="34"/>
  <c r="D16" i="34"/>
  <c r="D18" i="34"/>
  <c r="D19" i="34"/>
  <c r="D20" i="34"/>
  <c r="D22" i="34"/>
  <c r="D23" i="34"/>
  <c r="D24" i="34"/>
  <c r="D25" i="34"/>
  <c r="D26" i="34"/>
  <c r="D28" i="34"/>
  <c r="D29" i="34"/>
  <c r="D30" i="34"/>
  <c r="D32" i="34"/>
  <c r="D33" i="34"/>
  <c r="D35" i="34"/>
  <c r="D36" i="34"/>
  <c r="D37" i="34"/>
  <c r="D38" i="34"/>
  <c r="D40" i="34"/>
  <c r="D41" i="34"/>
  <c r="D42" i="34"/>
  <c r="D43" i="34"/>
  <c r="D44" i="34"/>
  <c r="D46" i="34"/>
  <c r="D47" i="34"/>
  <c r="D48" i="34"/>
  <c r="D49" i="34"/>
  <c r="D50" i="34"/>
  <c r="D52" i="34"/>
  <c r="D53" i="34"/>
  <c r="D54" i="34"/>
  <c r="D55" i="34"/>
  <c r="D56" i="34"/>
  <c r="D58" i="34"/>
  <c r="D59" i="34"/>
  <c r="D60" i="34"/>
  <c r="D61" i="34"/>
  <c r="D62" i="34"/>
  <c r="D64" i="34"/>
  <c r="D65" i="34"/>
  <c r="D66" i="34"/>
  <c r="D67" i="34"/>
  <c r="D68" i="34"/>
  <c r="C9" i="34"/>
  <c r="C10" i="34"/>
  <c r="C11" i="34"/>
  <c r="C12" i="34"/>
  <c r="C14" i="34"/>
  <c r="C15" i="34"/>
  <c r="C16" i="34"/>
  <c r="C18" i="34"/>
  <c r="C19" i="34"/>
  <c r="C20" i="34"/>
  <c r="C22" i="34"/>
  <c r="C23" i="34"/>
  <c r="C24" i="34"/>
  <c r="C25" i="34"/>
  <c r="C26" i="34"/>
  <c r="C28" i="34"/>
  <c r="C29" i="34"/>
  <c r="C30" i="34"/>
  <c r="C32" i="34"/>
  <c r="C33" i="34"/>
  <c r="C35" i="34"/>
  <c r="C36" i="34"/>
  <c r="C37" i="34"/>
  <c r="C38" i="34"/>
  <c r="C40" i="34"/>
  <c r="C41" i="34"/>
  <c r="C42" i="34"/>
  <c r="C43" i="34"/>
  <c r="C44" i="34"/>
  <c r="C46" i="34"/>
  <c r="C47" i="34"/>
  <c r="C48" i="34"/>
  <c r="C49" i="34"/>
  <c r="C50" i="34"/>
  <c r="C52" i="34"/>
  <c r="C53" i="34"/>
  <c r="C54" i="34"/>
  <c r="C55" i="34"/>
  <c r="C56" i="34"/>
  <c r="C58" i="34"/>
  <c r="C59" i="34"/>
  <c r="C60" i="34"/>
  <c r="C61" i="34"/>
  <c r="C62" i="34"/>
  <c r="C64" i="34"/>
  <c r="C65" i="34"/>
  <c r="C66" i="34"/>
  <c r="C67" i="34"/>
  <c r="C68" i="34"/>
  <c r="B64" i="34"/>
  <c r="B9" i="34"/>
  <c r="B10" i="34"/>
  <c r="B11" i="34"/>
  <c r="B12" i="34"/>
  <c r="B13" i="34"/>
  <c r="B14" i="34"/>
  <c r="B15" i="34"/>
  <c r="B16" i="34"/>
  <c r="B17" i="34"/>
  <c r="B18" i="34"/>
  <c r="B19" i="34"/>
  <c r="B20" i="34"/>
  <c r="B21" i="34"/>
  <c r="B22" i="34"/>
  <c r="B23" i="34"/>
  <c r="B24" i="34"/>
  <c r="B25" i="34"/>
  <c r="B26" i="34"/>
  <c r="B27" i="34"/>
  <c r="B28" i="34"/>
  <c r="B29" i="34"/>
  <c r="B30" i="34"/>
  <c r="B31" i="34"/>
  <c r="B32" i="34"/>
  <c r="B33" i="34"/>
  <c r="B35" i="34"/>
  <c r="B36" i="34"/>
  <c r="B37" i="34"/>
  <c r="B38" i="34"/>
  <c r="B39" i="34"/>
  <c r="B40" i="34"/>
  <c r="B41" i="34"/>
  <c r="B42" i="34"/>
  <c r="B43" i="34"/>
  <c r="B44" i="34"/>
  <c r="B45" i="34"/>
  <c r="B46" i="34"/>
  <c r="B47" i="34"/>
  <c r="B48" i="34"/>
  <c r="B49" i="34"/>
  <c r="B50" i="34"/>
  <c r="B51" i="34"/>
  <c r="B52" i="34"/>
  <c r="B53" i="34"/>
  <c r="B54" i="34"/>
  <c r="B55" i="34"/>
  <c r="B56" i="34"/>
  <c r="B57" i="34"/>
  <c r="B58" i="34"/>
  <c r="B59" i="34"/>
  <c r="B60" i="34"/>
  <c r="B61" i="34"/>
  <c r="B62" i="34"/>
  <c r="B63" i="34"/>
  <c r="B65" i="34"/>
  <c r="B66" i="34"/>
  <c r="B67" i="34"/>
  <c r="B68" i="34"/>
  <c r="B69" i="34"/>
  <c r="B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5" i="34"/>
  <c r="A36" i="34"/>
  <c r="A37" i="34"/>
  <c r="A38" i="34"/>
  <c r="A39" i="34"/>
  <c r="A40" i="34"/>
  <c r="A41" i="34"/>
  <c r="A42" i="34"/>
  <c r="A43" i="34"/>
  <c r="A44" i="34"/>
  <c r="A45" i="34"/>
  <c r="A46" i="34"/>
  <c r="A47" i="34"/>
  <c r="A48" i="34"/>
  <c r="A49" i="34"/>
  <c r="A50" i="34"/>
  <c r="A51" i="34"/>
  <c r="A52" i="34"/>
  <c r="A53" i="34"/>
  <c r="A54" i="34"/>
  <c r="A55" i="34"/>
  <c r="A56" i="34"/>
  <c r="A57" i="34"/>
  <c r="A58" i="34"/>
  <c r="A59" i="34"/>
  <c r="A60" i="34"/>
  <c r="A61" i="34"/>
  <c r="A62" i="34"/>
  <c r="A63" i="34"/>
  <c r="A64" i="34"/>
  <c r="A65" i="34"/>
  <c r="A66" i="34"/>
  <c r="A67" i="34"/>
  <c r="A68" i="34"/>
  <c r="A69" i="34"/>
  <c r="A8" i="34"/>
  <c r="H55" i="37"/>
  <c r="H54" i="37"/>
  <c r="H53" i="37"/>
  <c r="H52" i="37"/>
  <c r="H51" i="37"/>
  <c r="H49" i="37"/>
  <c r="H50" i="34" s="1"/>
  <c r="H48" i="37"/>
  <c r="H49" i="34" s="1"/>
  <c r="H47" i="37"/>
  <c r="H48" i="34" s="1"/>
  <c r="H46" i="37"/>
  <c r="H47" i="34" s="1"/>
  <c r="H45" i="37"/>
  <c r="H46" i="34" s="1"/>
  <c r="H43" i="37"/>
  <c r="H42" i="37"/>
  <c r="H41" i="37"/>
  <c r="H42" i="34" s="1"/>
  <c r="H40" i="37"/>
  <c r="H41" i="34" s="1"/>
  <c r="H39" i="37"/>
  <c r="H37" i="37"/>
  <c r="H73" i="37" s="1"/>
  <c r="H36" i="37"/>
  <c r="H72" i="37" s="1"/>
  <c r="H35" i="37"/>
  <c r="H36" i="34" s="1"/>
  <c r="H34" i="37"/>
  <c r="H35" i="34" s="1"/>
  <c r="H32" i="37"/>
  <c r="H33" i="34" s="1"/>
  <c r="H31" i="37"/>
  <c r="H32" i="34" s="1"/>
  <c r="H29" i="37"/>
  <c r="H30" i="34" s="1"/>
  <c r="H28" i="37"/>
  <c r="H29" i="34" s="1"/>
  <c r="H27" i="37"/>
  <c r="H28" i="34" s="1"/>
  <c r="H25" i="37"/>
  <c r="H24" i="37"/>
  <c r="H23" i="37"/>
  <c r="H24" i="34" s="1"/>
  <c r="H22" i="37"/>
  <c r="H21" i="37"/>
  <c r="H22" i="34" s="1"/>
  <c r="H19" i="37"/>
  <c r="H20" i="34" s="1"/>
  <c r="H18" i="37"/>
  <c r="H19" i="34" s="1"/>
  <c r="H17" i="37"/>
  <c r="H18" i="34" s="1"/>
  <c r="H15" i="37"/>
  <c r="H16" i="34" s="1"/>
  <c r="H14" i="37"/>
  <c r="H15" i="34" s="1"/>
  <c r="H13" i="37"/>
  <c r="H14" i="34" s="1"/>
  <c r="H11" i="37"/>
  <c r="H12" i="34" s="1"/>
  <c r="H10" i="37"/>
  <c r="H11" i="34" s="1"/>
  <c r="H9" i="37"/>
  <c r="H10" i="34" s="1"/>
  <c r="H8" i="37"/>
  <c r="D60" i="36" l="1"/>
  <c r="H73" i="35"/>
  <c r="H74" i="34"/>
  <c r="D59" i="36"/>
  <c r="H72" i="35"/>
  <c r="H73" i="34"/>
  <c r="D51" i="36"/>
  <c r="H52" i="35"/>
  <c r="D52" i="36"/>
  <c r="H53" i="35"/>
  <c r="H54" i="35"/>
  <c r="D53" i="36"/>
  <c r="D54" i="36"/>
  <c r="H55" i="35"/>
  <c r="D41" i="36"/>
  <c r="H42" i="35"/>
  <c r="D38" i="36"/>
  <c r="H39" i="35"/>
  <c r="D42" i="36"/>
  <c r="H43" i="35"/>
  <c r="H44" i="34"/>
  <c r="D44" i="36"/>
  <c r="H45" i="35"/>
  <c r="H43" i="34"/>
  <c r="H75" i="37"/>
  <c r="D45" i="36"/>
  <c r="H46" i="35"/>
  <c r="H56" i="34"/>
  <c r="D7" i="36"/>
  <c r="H8" i="35"/>
  <c r="D36" i="36"/>
  <c r="H37" i="35"/>
  <c r="J24" i="37"/>
  <c r="K24" i="37" s="1"/>
  <c r="D23" i="36"/>
  <c r="H24" i="35"/>
  <c r="J25" i="37"/>
  <c r="K25" i="37" s="1"/>
  <c r="H25" i="35"/>
  <c r="D24" i="36"/>
  <c r="J28" i="37"/>
  <c r="K28" i="37" s="1"/>
  <c r="D27" i="36"/>
  <c r="H28" i="35"/>
  <c r="H77" i="37"/>
  <c r="H47" i="35"/>
  <c r="D46" i="36"/>
  <c r="H55" i="34"/>
  <c r="H26" i="34"/>
  <c r="H48" i="35"/>
  <c r="D47" i="36"/>
  <c r="H54" i="34"/>
  <c r="H40" i="34"/>
  <c r="H25" i="34"/>
  <c r="H78" i="37"/>
  <c r="H49" i="35"/>
  <c r="D48" i="36"/>
  <c r="H53" i="34"/>
  <c r="H38" i="34"/>
  <c r="H9" i="34"/>
  <c r="J23" i="37"/>
  <c r="K23" i="37" s="1"/>
  <c r="D22" i="36"/>
  <c r="H23" i="35"/>
  <c r="J9" i="37"/>
  <c r="K9" i="37" s="1"/>
  <c r="D8" i="36"/>
  <c r="H9" i="35"/>
  <c r="J10" i="37"/>
  <c r="K10" i="37" s="1"/>
  <c r="H10" i="35"/>
  <c r="D9" i="36"/>
  <c r="H40" i="35"/>
  <c r="D39" i="36"/>
  <c r="J11" i="37"/>
  <c r="K11" i="37" s="1"/>
  <c r="D10" i="36"/>
  <c r="H11" i="35"/>
  <c r="J27" i="37"/>
  <c r="K27" i="37" s="1"/>
  <c r="D26" i="36"/>
  <c r="H27" i="35"/>
  <c r="D40" i="36"/>
  <c r="H41" i="35"/>
  <c r="J13" i="37"/>
  <c r="K13" i="37" s="1"/>
  <c r="D12" i="36"/>
  <c r="H13" i="35"/>
  <c r="J14" i="37"/>
  <c r="K14" i="37" s="1"/>
  <c r="D13" i="36"/>
  <c r="H14" i="35"/>
  <c r="J29" i="37"/>
  <c r="K29" i="37" s="1"/>
  <c r="D28" i="36"/>
  <c r="H29" i="35"/>
  <c r="J15" i="37"/>
  <c r="K15" i="37" s="1"/>
  <c r="D14" i="36"/>
  <c r="H15" i="35"/>
  <c r="J31" i="37"/>
  <c r="K31" i="37" s="1"/>
  <c r="D30" i="36"/>
  <c r="H31" i="35"/>
  <c r="J17" i="37"/>
  <c r="K17" i="37" s="1"/>
  <c r="D16" i="36"/>
  <c r="H17" i="35"/>
  <c r="J32" i="37"/>
  <c r="K32" i="37" s="1"/>
  <c r="D31" i="36"/>
  <c r="H32" i="35"/>
  <c r="J18" i="37"/>
  <c r="K18" i="37" s="1"/>
  <c r="H18" i="35"/>
  <c r="D17" i="36"/>
  <c r="H33" i="37"/>
  <c r="J19" i="37"/>
  <c r="K19" i="37" s="1"/>
  <c r="H19" i="35"/>
  <c r="D18" i="36"/>
  <c r="H70" i="37"/>
  <c r="J34" i="37"/>
  <c r="K34" i="37" s="1"/>
  <c r="D33" i="36"/>
  <c r="H34" i="35"/>
  <c r="J21" i="37"/>
  <c r="K21" i="37" s="1"/>
  <c r="H21" i="35"/>
  <c r="D20" i="36"/>
  <c r="H71" i="37"/>
  <c r="J35" i="37"/>
  <c r="K35" i="37" s="1"/>
  <c r="H35" i="35"/>
  <c r="D34" i="36"/>
  <c r="J22" i="37"/>
  <c r="K22" i="37" s="1"/>
  <c r="D21" i="36"/>
  <c r="H22" i="35"/>
  <c r="J36" i="37"/>
  <c r="K36" i="37" s="1"/>
  <c r="D35" i="36"/>
  <c r="H36" i="35"/>
  <c r="D50" i="36"/>
  <c r="H51" i="35"/>
  <c r="H52" i="34"/>
  <c r="H37" i="34"/>
  <c r="H23" i="34"/>
  <c r="E5" i="32"/>
  <c r="E6" i="32"/>
  <c r="E7" i="32"/>
  <c r="E8" i="32"/>
  <c r="E9" i="32"/>
  <c r="E10" i="32"/>
  <c r="E11" i="32"/>
  <c r="E12" i="32"/>
  <c r="E4" i="32"/>
  <c r="D57" i="36" l="1"/>
  <c r="H70" i="35"/>
  <c r="H71" i="34"/>
  <c r="H77" i="35"/>
  <c r="D64" i="36"/>
  <c r="H78" i="34"/>
  <c r="D58" i="36"/>
  <c r="H71" i="35"/>
  <c r="H72" i="34"/>
  <c r="J33" i="37"/>
  <c r="K33" i="37" s="1"/>
  <c r="H33" i="35"/>
  <c r="D32" i="36"/>
  <c r="H34" i="34"/>
  <c r="D65" i="36"/>
  <c r="H78" i="35"/>
  <c r="H79" i="34"/>
  <c r="H76" i="37"/>
  <c r="D62" i="36"/>
  <c r="H75" i="35"/>
  <c r="H76" i="34"/>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76" i="35" l="1"/>
  <c r="D63" i="36"/>
  <c r="H77" i="34"/>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<sst xmlns="http://schemas.openxmlformats.org/spreadsheetml/2006/main" count="1127" uniqueCount="328">
  <si>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</si>
  <si>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</si>
  <si>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</si>
  <si>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</si>
  <si>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</si>
  <si>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</si>
  <si>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</si>
  <si>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</si>
  <si>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</si>
  <si>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</si>
  <si>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</si>
  <si>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</si>
  <si>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</si>
  <si>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</si>
  <si>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</si>
  <si>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</si>
  <si>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</si>
  <si>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</si>
  <si>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</si>
  <si>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</si>
  <si>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</si>
  <si>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</si>
  <si>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</si>
  <si>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</si>
  <si>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</si>
  <si>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</si>
  <si>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</si>
  <si>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</si>
  <si>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</si>
  <si>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</si>
  <si>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</si>
  <si>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</si>
  <si>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</si>
  <si>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</si>
  <si>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</si>
  <si>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</si>
  <si>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</si>
  <si>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</si>
  <si>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</si>
  <si>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</si>
  <si>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</si>
  <si>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</si>
  <si>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</si>
  <si>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</si>
  <si>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</si>
  <si>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</si>
  <si>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</si>
  <si>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</si>
  <si>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</si>
  <si>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</si>
  <si>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</si>
  <si>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</si>
  <si>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</si>
  <si>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</si>
  <si>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</si>
  <si>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</si>
  <si>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</si>
  <si>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</si>
  <si>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</si>
  <si>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</si>
  <si>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</si>
  <si>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</si>
  <si>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</si>
  <si>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</si>
  <si>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</si>
  <si>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</si>
  <si>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</si>
  <si>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</si>
  <si>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</si>
  <si>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</si>
  <si>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</si>
  <si>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</si>
  <si>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</si>
  <si>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</si>
  <si>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</si>
  <si>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</si>
  <si>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</si>
  <si>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</si>
  <si>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</si>
  <si>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</si>
  <si>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</si>
  <si>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</si>
  <si>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</si>
  <si>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</si>
  <si>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</si>
  <si>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</si>
  <si>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</si>
  <si>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</si>
  <si>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</si>
  <si>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</si>
  <si>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</si>
  <si>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</si>
  <si>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</si>
  <si>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</si>
  <si>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</si>
  <si>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</si>
  <si>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</si>
  <si>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</si>
  <si>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</si>
  <si>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</si>
  <si>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</si>
  <si>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</si>
  <si>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</si>
  <si>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</si>
  <si>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</si>
  <si>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</si>
  <si>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</si>
  <si>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</si>
  <si>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</si>
  <si>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</si>
  <si>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</si>
  <si>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</si>
  <si>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</si>
  <si>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</si>
  <si>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</si>
  <si>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</si>
  <si>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</si>
  <si>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</si>
  <si>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</si>
  <si>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</si>
  <si>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</si>
  <si>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</si>
  <si>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</si>
  <si>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</si>
  <si>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</si>
  <si>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</si>
  <si>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</si>
  <si>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</si>
  <si>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</si>
  <si>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</si>
  <si>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</si>
  <si>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</si>
  <si>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</si>
  <si>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</si>
  <si>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</si>
  <si>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</si>
  <si>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</si>
  <si>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</si>
  <si>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</si>
  <si>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</si>
  <si>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</si>
  <si>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</si>
  <si>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</si>
  <si>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</si>
  <si>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</si>
  <si>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</si>
  <si>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</si>
  <si>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</si>
  <si>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</si>
  <si>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</si>
  <si>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</si>
  <si>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</si>
  <si>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</si>
  <si>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</si>
  <si>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</si>
  <si>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</si>
  <si>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</si>
  <si>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</si>
  <si>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</si>
  <si>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</si>
  <si>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</si>
  <si>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</si>
  <si>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</si>
  <si>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</si>
  <si>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</si>
  <si>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</si>
  <si>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</si>
  <si>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</si>
  <si>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</si>
  <si>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</si>
  <si>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</si>
  <si>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</si>
  <si>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</si>
  <si>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</si>
  <si>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</si>
  <si>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</si>
  <si>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</si>
  <si>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</si>
  <si>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</si>
  <si>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</si>
  <si>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</si>
  <si>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</si>
  <si>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</si>
  <si>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</si>
  <si>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</si>
  <si>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</si>
  <si>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</si>
  <si>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</si>
  <si>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</si>
  <si>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</si>
  <si>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</si>
  <si>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</si>
  <si>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</si>
  <si>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</si>
  <si>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</si>
  <si>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8</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</si>
  <si>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</si>
  <si>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</si>
  <si>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</si>
  <si>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</si>
  <si>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</si>
  <si>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</si>
  <si>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</si>
  <si>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</si>
  <si>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</si>
  <si>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</si>
  <si>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</si>
  <si>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</si>
  <si>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</si>
  <si>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</si>
  <si>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</si>
  <si>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</si>
  <si>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</si>
  <si>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</si>
  <si>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</si>
  <si>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</si>
  <si>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</si>
  <si>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</si>
  <si>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</si>
  <si>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</si>
  <si>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</si>
  <si>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</si>
  <si>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</si>
  <si>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</si>
  <si>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</si>
  <si>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</si>
  <si>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</si>
  <si>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</si>
  <si>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</si>
  <si>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</si>
  <si>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</si>
  <si>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</si>
  <si>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</si>
  <si>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 xml:space="preserve">- Công an, bảo vệ, y tế, nhân viên phục vụ </t>
  </si>
  <si>
    <t>STT</t>
  </si>
  <si>
    <t>10</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</si>
  <si>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</si>
  <si>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</si>
  <si>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</si>
  <si>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</si>
  <si>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 Ủy viên, giám sát</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</si>
  <si>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</si>
  <si>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</si>
  <si>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</si>
  <si>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</si>
  <si>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</si>
  <si>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</si>
  <si>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</si>
  <si>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</si>
  <si>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</si>
  <si>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</si>
  <si>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</si>
  <si>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</si>
  <si>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</si>
  <si>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</si>
  <si>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</si>
  <si>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</si>
  <si>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</si>
  <si>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</si>
  <si>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</si>
  <si>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</si>
  <si>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</si>
  <si>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</si>
  <si>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</si>
  <si>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</si>
  <si>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</si>
  <si>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</si>
  <si>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</si>
  <si>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</si>
  <si>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</si>
  <si>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</si>
  <si>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</si>
  <si>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</si>
  <si>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</si>
  <si>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</si>
  <si>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</si>
  <si>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</si>
  <si>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</si>
  <si>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</si>
  <si>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</si>
  <si>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</si>
  <si>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</si>
  <si>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</si>
  <si>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Hỗ trợ cộng tác viên thanh tra</t>
  </si>
  <si>
    <t>NỘI DUNG CHI VÀ MỨC CHI TỔ CHỨC KỲ THI TỐT NGHIỆP TRUNG HỌC PHỔ THÔNG</t>
  </si>
  <si>
    <t>PHỤ LỤC SỐ 02</t>
  </si>
  <si>
    <t>(Kèm theo Tờ trình số                /TTr-SGDĐT ngày       /        /2026 của Sở Giáo dục và Đào tạo)</t>
  </si>
  <si>
    <t>(Kèm theo Nghị quyết số  ……/2026/NQ-HĐND ngày … tháng … năm 2026 của Hội đồng nhân dân Thành phố)</t>
  </si>
  <si>
    <t xml:space="preserve">Phó trưởng ban </t>
  </si>
  <si>
    <t>Tính tỷ lệ tăng 53,7% và làm tròn tiền đến nghìn đồng</t>
  </si>
  <si>
    <t>Ủy viên, thư ký</t>
  </si>
  <si>
    <t>Phó Chủ tịch</t>
  </si>
  <si>
    <t>Phó trưởng ban (làm việc cách ly)</t>
  </si>
  <si>
    <t>Ủy viên, thư ký (làm việc cách ly)</t>
  </si>
  <si>
    <t>Công an, cơ yếu, nhân viên phục vụ (làm việc cách ly)</t>
  </si>
  <si>
    <t>Bổ sung chức danh cơ yếu theo quy định tại Điều 12 Quy chế thi tốt nghiệp THPT ban hành kèm theo Thông Tư 24/2024/TT-BGDĐT tính bằng mức công an làm việc cách ly</t>
  </si>
  <si>
    <t>đ</t>
  </si>
  <si>
    <t>Công an, Bảo vệ, y tế, nhân viên phục vụ vòng ngoài</t>
  </si>
  <si>
    <t>Bổ sung chức danh y tế  theo quy định tại Điều 12 Quy chế thi tốt nghiệp THPT ban hành kèm theo Thông Tư 24/2024/TT-BGDĐT tính bằng mức nhân viên phục vụ</t>
  </si>
  <si>
    <t xml:space="preserve">Bổ sung chức danh Ủy viên, Thư ký  theo quy định tại Điều 13 Quy chế thi tốt nghiệp THPT ban hành kèm theo Thông Tư 24/2024/TT-BGDĐT tính bằng mức ủy viên thư ký của các Ban khác </t>
  </si>
  <si>
    <t>Thư ký, giám thị, giám sát, ủy viên kỹ thuật</t>
  </si>
  <si>
    <t>Trật tự viên, y tế, công an, nhân viên phục vụ</t>
  </si>
  <si>
    <t>Ủy viên (làm việc cách ly)</t>
  </si>
  <si>
    <t>Công an, nhân viên (làm việc cách ly)</t>
  </si>
  <si>
    <t>Nhân viên phục vụ, bảo vệ, y tế, công an  vòng ngoài</t>
  </si>
  <si>
    <t>Bổ sung chức danh Y tế, công an  theo quy định tại Điều 32 Quy chế thi tốt nghiệp THPT ban hành kèm theo Thông Tư 24/2024/TT-BGDĐT tính bằng mức nhân viên phục vụ</t>
  </si>
  <si>
    <t>Ban Chấm thi tự luận</t>
  </si>
  <si>
    <t>Ban Chấm thi</t>
  </si>
  <si>
    <t>- Các chức danh theo quy định tại  Điều 17, Điều 18 Quy chế thi tốt nghiệp THPT ban hành kèm theo Thông Tư 24/2024/TT-BGDĐT tính tỷ lệ tăng 53,7% và làm tròn đến nghìn đồng</t>
  </si>
  <si>
    <t>- Tiền công giám khảo chấm thi tự luận, thi trắc nghiệm (Số lượng bài thi mỗi Giám khảo phải hoàn thành trong một ngày theo quy định)</t>
  </si>
  <si>
    <t xml:space="preserve">Ban phúc khảo </t>
  </si>
  <si>
    <t>Ủy viên, giám sát</t>
  </si>
  <si>
    <t>Tiền công giám khảo chấm phúc khảo thi tự luận, thi trắc nghiệm (Số lượng bài thi mỗi Giám khảo phải hoàn thành trong một ngày theo quy định)</t>
  </si>
  <si>
    <t xml:space="preserve">Công an, bảo vệ, y tế, nhân viên phục vụ </t>
  </si>
  <si>
    <t>Các chức danh được xây dựng theo Khoản 1, Điều 12. Đoàn kiểm tra chuyên ngành, Nghị định 217/2025/NĐ-CP ngày 05/8/2025 của Chính phủ về hoạt động kiểm tra chuyên ngành</t>
  </si>
  <si>
    <t>10.1</t>
  </si>
  <si>
    <t>Đề xuất mức chi bằng Trưởng điểm thi</t>
  </si>
  <si>
    <t>Đề xuất mức chi bằng Phó Trưởng điểm thi</t>
  </si>
  <si>
    <t>Đề xuất mức chi bằng Ủy viên điểm thi</t>
  </si>
  <si>
    <t>Đề xuất mức chi bằng Nhân viên phục vụ điểm thi</t>
  </si>
  <si>
    <t>10.2</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</si>
  <si>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</si>
  <si>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</si>
  <si>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</si>
  <si>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</si>
  <si>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 Chức danh có thể điều chỉnh phù hợp với quy định hiện hành</t>
  </si>
  <si>
    <t xml:space="preserve">Bản so sánh dự thảo Nghị quyết thay thế Biểu số 01-Phụ lục 07 ban hành kèm theo Nghị quyết số 16/2021/NQ-HĐND ngày 08/12/2021 của HĐND Thành phố về việc quy định một số nội dung và mức chi thuộc thẩm quyền của HĐND thành phố Hà Nội và Biểu số 01và 05 -Phụ lục 01 ban hành kèm theo Nghị quyết số 03/2022/NQ-HĐND ngày 06/7/2022 của HĐND Thành phố quy định một số nội dung, mức chi thuộc thẩm quyền của HĐND Thành phố </t>
  </si>
  <si>
    <t>QUY ĐỊNH NỘI DUNG CHI, MỨC CHI CHUẨN BỊ, TỔ CHỨC KÝ THI TỐT NGHIỆP TRUNG HỌC PHỔ THÔNG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</si>
</sst>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2"/>
      <color rgb="FFFF0000"/>
      <name val="Times New Roman"/>
      <family val="1"/>
    </font>
    <font>
      <sz val="10"/>
      <color rgb="FFFF0000"/>
      <name val="Times New Roman"/>
      <family val="1"/>
    </font>
    <font>
      <b/>
      <sz val="10"/>
      <name val="Times New Roman"/>
      <family val="1"/>
    </font>
    <font>
      <b/>
      <sz val="10"/>
      <color rgb="FFFF0000"/>
      <name val="Times New Roman"/>
      <family val="1"/>
    </font>
    <font>
      <b/>
      <sz val="12"/>
      <color rgb="FFFF0000"/>
      <name val="Times New Roman"/>
      <family val="1"/>
    </font>
    <font>
      <b/>
      <i/>
      <sz val="12"/>
      <name val="Times New Roman"/>
      <family val="1"/>
    </font>
    <font>
      <sz val="10"/>
      <name val="Arial"/>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9" fontId="23" fillId="0" borderId="0" applyFont="0" applyFill="0" applyBorder="0" applyAlignment="0" applyProtection="0"/>
  </cellStyleXfs>
  <cellXfs count="302">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9" fillId="0" borderId="0" xfId="1" applyNumberFormat="1" applyFont="1"/>
    <xf numFmtId="0" fontId="19" fillId="0" borderId="0" xfId="0" applyFont="1"/>
    <xf numFmtId="0" fontId="18" fillId="0" borderId="0" xfId="0" applyFont="1"/>
    <xf numFmtId="164" fontId="18" fillId="0" borderId="0" xfId="1" applyNumberFormat="1" applyFont="1"/>
    <xf numFmtId="164" fontId="20" fillId="0" borderId="0" xfId="1" applyNumberFormat="1" applyFont="1"/>
    <xf numFmtId="41" fontId="3" fillId="2" borderId="0" xfId="0" applyNumberFormat="1" applyFont="1" applyFill="1" applyAlignment="1">
      <alignment vertical="center"/>
    </xf>
    <xf numFmtId="41" fontId="3" fillId="2" borderId="0" xfId="0" applyNumberFormat="1" applyFont="1" applyFill="1" applyAlignment="1">
      <alignment horizontal="center" vertical="center"/>
    </xf>
    <xf numFmtId="41" fontId="4" fillId="2" borderId="0" xfId="0" applyNumberFormat="1" applyFont="1" applyFill="1" applyAlignment="1">
      <alignment vertical="center"/>
    </xf>
    <xf numFmtId="49" fontId="4" fillId="2" borderId="4" xfId="0" applyNumberFormat="1" applyFont="1" applyFill="1" applyBorder="1" applyAlignment="1">
      <alignment horizontal="center" vertical="center"/>
    </xf>
    <xf numFmtId="41" fontId="4" fillId="2" borderId="4" xfId="0" applyNumberFormat="1" applyFont="1" applyFill="1" applyBorder="1" applyAlignment="1">
      <alignment horizontal="left" vertical="center" wrapText="1"/>
    </xf>
    <xf numFmtId="41" fontId="4" fillId="2" borderId="4" xfId="0" applyNumberFormat="1" applyFont="1" applyFill="1" applyBorder="1" applyAlignment="1">
      <alignment horizontal="center" vertical="center" wrapText="1"/>
    </xf>
    <xf numFmtId="41" fontId="4" fillId="2" borderId="4"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wrapText="1"/>
    </xf>
    <xf numFmtId="41"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vertical="center"/>
    </xf>
    <xf numFmtId="41" fontId="3" fillId="2" borderId="2" xfId="0" applyNumberFormat="1" applyFont="1" applyFill="1" applyBorder="1" applyAlignment="1">
      <alignment vertical="center"/>
    </xf>
    <xf numFmtId="49" fontId="4" fillId="2" borderId="2" xfId="0" applyNumberFormat="1" applyFont="1" applyFill="1" applyBorder="1" applyAlignment="1">
      <alignment horizontal="center" vertical="center"/>
    </xf>
    <xf numFmtId="41" fontId="4" fillId="2" borderId="2" xfId="0" applyNumberFormat="1" applyFont="1" applyFill="1" applyBorder="1" applyAlignment="1">
      <alignment horizontal="left" vertical="center" wrapText="1"/>
    </xf>
    <xf numFmtId="41" fontId="4" fillId="2" borderId="2" xfId="0" applyNumberFormat="1" applyFont="1" applyFill="1" applyBorder="1" applyAlignment="1">
      <alignment horizontal="center" vertical="center" wrapText="1"/>
    </xf>
    <xf numFmtId="41" fontId="4" fillId="2" borderId="2" xfId="0" applyNumberFormat="1" applyFont="1" applyFill="1" applyBorder="1" applyAlignment="1">
      <alignment vertical="center"/>
    </xf>
    <xf numFmtId="49" fontId="4" fillId="2" borderId="2" xfId="0" applyNumberFormat="1" applyFont="1" applyFill="1" applyBorder="1" applyAlignment="1">
      <alignment horizontal="left" vertical="center" wrapText="1"/>
    </xf>
    <xf numFmtId="41" fontId="3" fillId="2" borderId="3" xfId="0" applyNumberFormat="1" applyFont="1" applyFill="1" applyBorder="1" applyAlignment="1">
      <alignment vertical="center"/>
    </xf>
    <xf numFmtId="41" fontId="3" fillId="2" borderId="0" xfId="0" quotePrefix="1" applyNumberFormat="1" applyFont="1" applyFill="1" applyAlignment="1">
      <alignment vertical="center"/>
    </xf>
    <xf numFmtId="49" fontId="3" fillId="2" borderId="0" xfId="0" applyNumberFormat="1" applyFont="1" applyFill="1" applyAlignment="1">
      <alignment vertical="center" wrapText="1"/>
    </xf>
    <xf numFmtId="49" fontId="3" fillId="2" borderId="0" xfId="0" quotePrefix="1" applyNumberFormat="1" applyFont="1" applyFill="1" applyAlignment="1">
      <alignment vertical="center" wrapText="1"/>
    </xf>
    <xf numFmtId="41" fontId="3" fillId="2" borderId="0" xfId="0" quotePrefix="1" applyNumberFormat="1" applyFont="1" applyFill="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41" fontId="4" fillId="2" borderId="1" xfId="0" applyNumberFormat="1" applyFont="1" applyFill="1" applyBorder="1" applyAlignment="1">
      <alignment horizontal="center" vertical="center" wrapText="1"/>
    </xf>
    <xf numFmtId="49" fontId="3" fillId="2" borderId="0" xfId="0" applyNumberFormat="1" applyFont="1" applyFill="1" applyAlignment="1">
      <alignment horizontal="left" vertical="center" wrapText="1"/>
    </xf>
    <xf numFmtId="49" fontId="4" fillId="2" borderId="0" xfId="0" applyNumberFormat="1" applyFont="1" applyFill="1" applyAlignment="1">
      <alignment horizontal="left" vertical="center" wrapText="1"/>
    </xf>
    <xf numFmtId="41" fontId="4" fillId="2" borderId="12" xfId="0" applyNumberFormat="1" applyFont="1" applyFill="1" applyBorder="1" applyAlignment="1">
      <alignment horizontal="center" vertical="center" wrapText="1"/>
    </xf>
    <xf numFmtId="49" fontId="3" fillId="2" borderId="4" xfId="0" quotePrefix="1" applyNumberFormat="1" applyFont="1" applyFill="1" applyBorder="1" applyAlignment="1">
      <alignment vertical="center" wrapText="1"/>
    </xf>
    <xf numFmtId="49" fontId="3" fillId="2" borderId="2" xfId="0" quotePrefix="1" applyNumberFormat="1" applyFont="1" applyFill="1" applyBorder="1" applyAlignment="1">
      <alignment vertical="center" wrapText="1"/>
    </xf>
    <xf numFmtId="0" fontId="3" fillId="0" borderId="2" xfId="0" applyFont="1" applyBorder="1" applyAlignment="1">
      <alignmen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41" fontId="17" fillId="2" borderId="0" xfId="0" applyNumberFormat="1" applyFont="1" applyFill="1" applyAlignment="1">
      <alignment vertical="center"/>
    </xf>
    <xf numFmtId="41" fontId="21" fillId="2" borderId="0" xfId="0" applyNumberFormat="1" applyFont="1" applyFill="1" applyAlignment="1">
      <alignment vertical="center"/>
    </xf>
    <xf numFmtId="41" fontId="17" fillId="2" borderId="9" xfId="0" applyNumberFormat="1" applyFont="1" applyFill="1" applyBorder="1" applyAlignment="1">
      <alignment vertical="center"/>
    </xf>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9" fontId="4" fillId="0" borderId="4" xfId="0" applyNumberFormat="1" applyFont="1" applyBorder="1" applyAlignment="1">
      <alignment horizontal="center" vertical="center"/>
    </xf>
    <xf numFmtId="41" fontId="4" fillId="0" borderId="4" xfId="0" applyNumberFormat="1" applyFont="1" applyBorder="1" applyAlignment="1">
      <alignment horizontal="center" vertical="center"/>
    </xf>
    <xf numFmtId="41" fontId="17" fillId="0" borderId="0" xfId="0" applyNumberFormat="1" applyFont="1" applyAlignment="1">
      <alignment vertical="center"/>
    </xf>
    <xf numFmtId="41" fontId="21" fillId="0" borderId="0" xfId="0" applyNumberFormat="1" applyFont="1" applyAlignment="1">
      <alignment vertical="center"/>
    </xf>
    <xf numFmtId="41" fontId="17" fillId="0" borderId="9" xfId="0" applyNumberFormat="1" applyFont="1" applyBorder="1" applyAlignment="1">
      <alignment vertical="center"/>
    </xf>
    <xf numFmtId="41" fontId="21" fillId="0" borderId="0" xfId="0" applyNumberFormat="1" applyFont="1" applyAlignment="1">
      <alignment horizontal="center" vertical="center"/>
    </xf>
    <xf numFmtId="41" fontId="4" fillId="0" borderId="0" xfId="0" applyNumberFormat="1" applyFont="1" applyAlignment="1">
      <alignment horizontal="center" vertical="center"/>
    </xf>
    <xf numFmtId="41" fontId="3" fillId="0" borderId="17" xfId="0" applyNumberFormat="1" applyFont="1" applyBorder="1" applyAlignment="1">
      <alignment vertical="center"/>
    </xf>
    <xf numFmtId="41" fontId="4" fillId="0" borderId="17" xfId="0" applyNumberFormat="1" applyFont="1" applyBorder="1" applyAlignment="1">
      <alignment vertical="center"/>
    </xf>
    <xf numFmtId="41" fontId="22" fillId="0" borderId="17" xfId="0" applyNumberFormat="1" applyFont="1" applyBorder="1" applyAlignment="1">
      <alignment horizontal="left" vertical="center"/>
    </xf>
    <xf numFmtId="49" fontId="3" fillId="2" borderId="2" xfId="0" applyNumberFormat="1" applyFont="1" applyFill="1" applyBorder="1" applyAlignment="1">
      <alignment vertical="center" wrapText="1"/>
    </xf>
    <xf numFmtId="49" fontId="12" fillId="0" borderId="2" xfId="0" applyNumberFormat="1" applyFont="1" applyBorder="1" applyAlignment="1">
      <alignment vertical="center" wrapText="1"/>
    </xf>
    <xf numFmtId="49" fontId="12" fillId="0" borderId="3" xfId="0" applyNumberFormat="1" applyFont="1" applyBorder="1" applyAlignment="1">
      <alignment vertical="center" wrapText="1"/>
    </xf>
    <xf numFmtId="0" fontId="4"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1" fontId="21" fillId="2" borderId="9" xfId="0" applyNumberFormat="1" applyFont="1" applyFill="1" applyBorder="1" applyAlignment="1">
      <alignment vertical="center"/>
    </xf>
    <xf numFmtId="49" fontId="3" fillId="0" borderId="4" xfId="0" applyNumberFormat="1" applyFont="1" applyBorder="1" applyAlignment="1">
      <alignment horizontal="center" vertical="center"/>
    </xf>
    <xf numFmtId="41" fontId="3" fillId="0" borderId="4" xfId="0" applyNumberFormat="1" applyFont="1" applyBorder="1" applyAlignment="1">
      <alignment horizontal="left" vertical="center" wrapText="1"/>
    </xf>
    <xf numFmtId="41" fontId="3" fillId="0" borderId="4" xfId="0" applyNumberFormat="1" applyFont="1" applyBorder="1" applyAlignment="1">
      <alignment horizontal="center" vertical="center" wrapText="1"/>
    </xf>
    <xf numFmtId="41" fontId="3" fillId="0" borderId="4" xfId="0" applyNumberFormat="1" applyFont="1" applyBorder="1" applyAlignment="1">
      <alignment horizontal="center" vertical="center"/>
    </xf>
    <xf numFmtId="41" fontId="22"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quotePrefix="1" applyNumberFormat="1"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center" wrapText="1"/>
    </xf>
    <xf numFmtId="164" fontId="3" fillId="0" borderId="19" xfId="1" applyNumberFormat="1" applyFont="1" applyFill="1" applyBorder="1" applyAlignment="1">
      <alignment horizontal="center" vertical="center" wrapText="1"/>
    </xf>
    <xf numFmtId="49" fontId="3"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41" fontId="3"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49" fontId="3" fillId="2" borderId="19" xfId="0" applyNumberFormat="1" applyFont="1" applyFill="1" applyBorder="1" applyAlignment="1">
      <alignment vertical="center" wrapText="1"/>
    </xf>
    <xf numFmtId="49" fontId="3" fillId="2" borderId="19" xfId="0" applyNumberFormat="1" applyFont="1" applyFill="1" applyBorder="1" applyAlignment="1">
      <alignment vertical="top" wrapText="1"/>
    </xf>
    <xf numFmtId="49" fontId="12" fillId="0" borderId="19" xfId="0" applyNumberFormat="1" applyFont="1" applyBorder="1" applyAlignment="1">
      <alignment vertical="center" wrapText="1"/>
    </xf>
    <xf numFmtId="0" fontId="3" fillId="0" borderId="20" xfId="0" applyFont="1" applyBorder="1" applyAlignment="1">
      <alignment horizontal="center" vertical="center" wrapText="1"/>
    </xf>
    <xf numFmtId="0" fontId="3" fillId="0" borderId="20" xfId="0" applyFont="1" applyBorder="1" applyAlignment="1">
      <alignment vertical="center" wrapText="1"/>
    </xf>
    <xf numFmtId="164" fontId="3" fillId="0" borderId="20" xfId="1" applyNumberFormat="1" applyFont="1" applyFill="1" applyBorder="1" applyAlignment="1">
      <alignment horizontal="center" vertical="center" wrapText="1"/>
    </xf>
    <xf numFmtId="49" fontId="3" fillId="0" borderId="20" xfId="0" applyNumberFormat="1" applyFont="1" applyBorder="1" applyAlignment="1">
      <alignment horizontal="center" vertical="center"/>
    </xf>
    <xf numFmtId="41"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3" fillId="0" borderId="20" xfId="0" applyNumberFormat="1" applyFont="1" applyBorder="1" applyAlignment="1">
      <alignment horizontal="center" vertical="center"/>
    </xf>
    <xf numFmtId="49" fontId="12" fillId="0" borderId="20" xfId="0" applyNumberFormat="1" applyFont="1" applyBorder="1" applyAlignment="1">
      <alignment vertical="center" wrapText="1"/>
    </xf>
    <xf numFmtId="164" fontId="4" fillId="0" borderId="18" xfId="1" applyNumberFormat="1" applyFont="1" applyFill="1" applyBorder="1" applyAlignment="1">
      <alignment horizontal="center"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164" fontId="4" fillId="0" borderId="19" xfId="1" applyNumberFormat="1" applyFont="1" applyFill="1" applyBorder="1" applyAlignment="1">
      <alignment horizontal="center"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4" fillId="2" borderId="19" xfId="0" applyNumberFormat="1" applyFont="1" applyFill="1" applyBorder="1" applyAlignment="1">
      <alignment horizontal="center" vertical="center" wrapText="1"/>
    </xf>
    <xf numFmtId="49" fontId="4" fillId="2" borderId="19" xfId="0" applyNumberFormat="1" applyFont="1" applyFill="1" applyBorder="1" applyAlignment="1">
      <alignment vertical="center" wrapText="1"/>
    </xf>
    <xf numFmtId="41" fontId="3" fillId="0" borderId="12" xfId="0" applyNumberFormat="1" applyFont="1" applyBorder="1" applyAlignment="1">
      <alignment horizontal="center" vertical="center" wrapText="1"/>
    </xf>
    <xf numFmtId="41" fontId="3" fillId="0" borderId="17" xfId="0" applyNumberFormat="1" applyFont="1" applyBorder="1" applyAlignment="1">
      <alignment horizontal="center" vertical="center"/>
    </xf>
    <xf numFmtId="41" fontId="21" fillId="0" borderId="9" xfId="0" applyNumberFormat="1" applyFont="1" applyBorder="1" applyAlignment="1">
      <alignment vertical="center"/>
    </xf>
    <xf numFmtId="41" fontId="17" fillId="0" borderId="0" xfId="0" quotePrefix="1" applyNumberFormat="1" applyFont="1" applyAlignment="1">
      <alignment vertical="center" wrapText="1"/>
    </xf>
    <xf numFmtId="0" fontId="4" fillId="0" borderId="18" xfId="0" applyFont="1" applyBorder="1" applyAlignment="1">
      <alignment horizontal="center" vertical="center"/>
    </xf>
    <xf numFmtId="0" fontId="4" fillId="0" borderId="18" xfId="0" applyFont="1" applyBorder="1" applyAlignment="1">
      <alignment vertical="center"/>
    </xf>
    <xf numFmtId="164" fontId="4" fillId="0" borderId="18" xfId="1" applyNumberFormat="1" applyFont="1" applyFill="1" applyBorder="1" applyAlignment="1">
      <alignment vertical="center"/>
    </xf>
    <xf numFmtId="41" fontId="4" fillId="0" borderId="18" xfId="0" applyNumberFormat="1" applyFont="1" applyBorder="1" applyAlignment="1">
      <alignment vertical="center"/>
    </xf>
    <xf numFmtId="41" fontId="3" fillId="0" borderId="18" xfId="0" applyNumberFormat="1" applyFont="1" applyBorder="1" applyAlignment="1">
      <alignment vertical="center"/>
    </xf>
    <xf numFmtId="0" fontId="2" fillId="0" borderId="18" xfId="0" applyFont="1" applyBorder="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164" fontId="3" fillId="0" borderId="19" xfId="1" applyNumberFormat="1" applyFont="1" applyFill="1" applyBorder="1" applyAlignment="1">
      <alignment vertical="center"/>
    </xf>
    <xf numFmtId="41" fontId="3" fillId="0" borderId="19" xfId="0" applyNumberFormat="1" applyFont="1" applyBorder="1" applyAlignment="1">
      <alignment vertical="center"/>
    </xf>
    <xf numFmtId="49" fontId="3" fillId="0" borderId="19" xfId="0" applyNumberFormat="1"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xf>
    <xf numFmtId="164" fontId="4" fillId="0" borderId="19" xfId="1" applyNumberFormat="1" applyFont="1" applyFill="1" applyBorder="1" applyAlignment="1">
      <alignment vertical="center"/>
    </xf>
    <xf numFmtId="41" fontId="4" fillId="0" borderId="19" xfId="0" applyNumberFormat="1" applyFont="1" applyBorder="1" applyAlignment="1">
      <alignment vertical="center"/>
    </xf>
    <xf numFmtId="41" fontId="3" fillId="0" borderId="19" xfId="0" applyNumberFormat="1" applyFont="1" applyBorder="1" applyAlignment="1">
      <alignment vertical="center" wrapText="1"/>
    </xf>
    <xf numFmtId="0" fontId="10" fillId="0" borderId="19" xfId="0" applyFont="1" applyBorder="1" applyAlignment="1">
      <alignment vertical="center"/>
    </xf>
    <xf numFmtId="0" fontId="3" fillId="0" borderId="20" xfId="0" applyFont="1" applyBorder="1" applyAlignment="1">
      <alignment horizontal="center" vertical="center"/>
    </xf>
    <xf numFmtId="0" fontId="10" fillId="0" borderId="20" xfId="0" applyFont="1" applyBorder="1" applyAlignment="1">
      <alignment vertical="center"/>
    </xf>
    <xf numFmtId="41" fontId="3" fillId="0" borderId="20" xfId="0" applyNumberFormat="1" applyFont="1" applyBorder="1" applyAlignment="1">
      <alignment vertical="center"/>
    </xf>
    <xf numFmtId="41" fontId="3" fillId="0" borderId="2" xfId="0" applyNumberFormat="1" applyFont="1" applyBorder="1" applyAlignment="1">
      <alignment vertical="center" wrapText="1"/>
    </xf>
    <xf numFmtId="41" fontId="4" fillId="0" borderId="2" xfId="0" applyNumberFormat="1" applyFont="1" applyBorder="1" applyAlignment="1">
      <alignment vertical="center" wrapText="1"/>
    </xf>
    <xf numFmtId="41" fontId="13" fillId="0" borderId="19" xfId="0" applyNumberFormat="1" applyFont="1" applyBorder="1" applyAlignment="1">
      <alignment horizontal="left" vertical="center" wrapText="1"/>
    </xf>
    <xf numFmtId="49" fontId="3" fillId="2" borderId="2" xfId="0" applyNumberFormat="1" applyFont="1" applyFill="1" applyBorder="1" applyAlignment="1">
      <alignment horizontal="center" vertical="center" wrapText="1"/>
    </xf>
    <xf numFmtId="10" fontId="3" fillId="2" borderId="0" xfId="2" applyNumberFormat="1" applyFont="1" applyFill="1" applyAlignment="1">
      <alignment vertical="center"/>
    </xf>
    <xf numFmtId="49" fontId="4" fillId="3" borderId="2" xfId="0" applyNumberFormat="1" applyFont="1" applyFill="1" applyBorder="1" applyAlignment="1">
      <alignment horizontal="left" vertical="center" wrapText="1"/>
    </xf>
    <xf numFmtId="41" fontId="3" fillId="3" borderId="2" xfId="0" applyNumberFormat="1" applyFont="1" applyFill="1" applyBorder="1" applyAlignment="1">
      <alignment horizontal="center" vertical="center" wrapText="1"/>
    </xf>
    <xf numFmtId="41" fontId="3" fillId="3" borderId="2" xfId="0" applyNumberFormat="1" applyFont="1" applyFill="1" applyBorder="1" applyAlignment="1">
      <alignment vertical="center"/>
    </xf>
    <xf numFmtId="49" fontId="3" fillId="3" borderId="2" xfId="0" applyNumberFormat="1" applyFont="1" applyFill="1" applyBorder="1" applyAlignment="1">
      <alignment vertical="top" wrapText="1"/>
    </xf>
    <xf numFmtId="49" fontId="3" fillId="3" borderId="2" xfId="0" applyNumberFormat="1" applyFont="1" applyFill="1" applyBorder="1" applyAlignment="1">
      <alignment horizontal="lef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0" borderId="0" xfId="0" applyFont="1" applyAlignment="1">
      <alignment vertical="center"/>
    </xf>
    <xf numFmtId="41" fontId="3" fillId="2" borderId="9" xfId="0" applyNumberFormat="1" applyFont="1" applyFill="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2" borderId="2" xfId="0" quotePrefix="1"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1" fontId="2" fillId="2" borderId="0" xfId="0" applyNumberFormat="1" applyFont="1" applyFill="1" applyAlignment="1">
      <alignment horizontal="center" vertical="center"/>
    </xf>
    <xf numFmtId="41" fontId="6" fillId="2" borderId="0" xfId="0" applyNumberFormat="1" applyFont="1" applyFill="1" applyAlignment="1">
      <alignment horizontal="center" vertical="center" wrapText="1"/>
    </xf>
    <xf numFmtId="41" fontId="8" fillId="2" borderId="0" xfId="0" applyNumberFormat="1" applyFont="1" applyFill="1" applyAlignment="1">
      <alignment horizontal="center" vertical="center" wrapText="1"/>
    </xf>
    <xf numFmtId="41" fontId="4" fillId="2" borderId="10" xfId="0" applyNumberFormat="1" applyFont="1" applyFill="1" applyBorder="1" applyAlignment="1">
      <alignment horizontal="center" vertical="center" wrapText="1"/>
    </xf>
    <xf numFmtId="41" fontId="4" fillId="2" borderId="11" xfId="0" applyNumberFormat="1" applyFont="1" applyFill="1" applyBorder="1" applyAlignment="1">
      <alignment horizontal="center" vertical="center" wrapText="1"/>
    </xf>
    <xf numFmtId="41" fontId="4" fillId="2" borderId="12" xfId="0" applyNumberFormat="1" applyFont="1" applyFill="1" applyBorder="1" applyAlignment="1">
      <alignment horizontal="center" vertical="center" wrapText="1"/>
    </xf>
    <xf numFmtId="49" fontId="3" fillId="0" borderId="2" xfId="0" quotePrefix="1" applyNumberFormat="1" applyFont="1" applyBorder="1" applyAlignment="1">
      <alignment horizontal="center" vertical="center" wrapText="1"/>
    </xf>
    <xf numFmtId="49" fontId="3" fillId="2" borderId="0" xfId="0" applyNumberFormat="1" applyFont="1" applyFill="1" applyAlignment="1">
      <alignment horizontal="left" vertical="center" wrapText="1"/>
    </xf>
    <xf numFmtId="49" fontId="3" fillId="2" borderId="0" xfId="0" quotePrefix="1" applyNumberFormat="1" applyFont="1" applyFill="1" applyAlignment="1">
      <alignment horizontal="left" vertical="center" wrapText="1"/>
    </xf>
    <xf numFmtId="49" fontId="3" fillId="0" borderId="19" xfId="0" quotePrefix="1" applyNumberFormat="1" applyFont="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19" xfId="0" applyNumberFormat="1" applyFont="1" applyFill="1" applyBorder="1" applyAlignment="1">
      <alignment horizontal="center" vertical="center" wrapText="1"/>
    </xf>
    <xf numFmtId="41" fontId="2" fillId="0" borderId="0" xfId="0" applyNumberFormat="1" applyFont="1" applyAlignment="1">
      <alignment horizontal="center" vertical="center"/>
    </xf>
    <xf numFmtId="41" fontId="2"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6" fillId="0" borderId="0" xfId="0" applyNumberFormat="1" applyFont="1" applyAlignment="1">
      <alignment horizontal="center" vertical="center" wrapText="1"/>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49" fontId="3" fillId="0" borderId="0" xfId="0" quotePrefix="1" applyNumberFormat="1" applyFont="1" applyAlignment="1">
      <alignment horizontal="justify" vertical="center" wrapText="1"/>
    </xf>
    <xf numFmtId="41" fontId="4" fillId="0" borderId="1" xfId="0" applyNumberFormat="1" applyFont="1" applyBorder="1" applyAlignment="1">
      <alignment horizontal="center"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9" fontId="3" fillId="0" borderId="0" xfId="0" applyNumberFormat="1" applyFont="1" applyAlignment="1">
      <alignment horizontal="justify"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268" t="s">
        <v>167</v>
      </c>
      <c r="B1" s="268"/>
      <c r="C1" s="268"/>
      <c r="D1" s="268"/>
    </row>
    <row r="2" spans="1:7" ht="16.5" x14ac:dyDescent="0.2">
      <c r="A2" s="274" t="s">
        <v>168</v>
      </c>
      <c r="B2" s="274"/>
      <c r="C2" s="274"/>
      <c r="D2" s="274"/>
    </row>
    <row r="3" spans="1:7" ht="30.75" customHeight="1" x14ac:dyDescent="0.2">
      <c r="A3" s="270" t="s">
        <v>216</v>
      </c>
      <c r="B3" s="270"/>
      <c r="C3" s="270"/>
      <c r="D3" s="270"/>
    </row>
    <row r="4" spans="1:7" ht="10.5" customHeight="1" x14ac:dyDescent="0.2"/>
    <row r="5" spans="1:7" ht="32.25" customHeight="1" x14ac:dyDescent="0.2">
      <c r="A5" s="278" t="s">
        <v>0</v>
      </c>
      <c r="B5" s="278" t="s">
        <v>2</v>
      </c>
      <c r="C5" s="278" t="s">
        <v>1</v>
      </c>
      <c r="D5" s="300" t="s">
        <v>205</v>
      </c>
    </row>
    <row r="6" spans="1:7" s="4" customFormat="1" x14ac:dyDescent="0.2">
      <c r="A6" s="278"/>
      <c r="B6" s="278"/>
      <c r="C6" s="278"/>
      <c r="D6" s="301"/>
    </row>
    <row r="7" spans="1:7" x14ac:dyDescent="0.2">
      <c r="A7" s="72"/>
      <c r="B7" s="20" t="s">
        <v>169</v>
      </c>
      <c r="C7" s="14"/>
      <c r="D7" s="33"/>
    </row>
    <row r="8" spans="1:7" x14ac:dyDescent="0.2">
      <c r="A8" s="71" t="s">
        <v>191</v>
      </c>
      <c r="B8" s="17" t="s">
        <v>47</v>
      </c>
      <c r="C8" s="18" t="s">
        <v>9</v>
      </c>
      <c r="D8" s="33" t="e">
        <f>#REF!</f>
        <v>#REF!</v>
      </c>
    </row>
    <row r="9" spans="1:7" ht="15.75" customHeight="1" x14ac:dyDescent="0.2">
      <c r="A9" s="71" t="s">
        <v>192</v>
      </c>
      <c r="B9" s="17" t="s">
        <v>170</v>
      </c>
      <c r="C9" s="18" t="s">
        <v>9</v>
      </c>
      <c r="D9" s="33" t="e">
        <f>#REF!</f>
        <v>#REF!</v>
      </c>
    </row>
    <row r="10" spans="1:7" x14ac:dyDescent="0.2">
      <c r="A10" s="71" t="s">
        <v>206</v>
      </c>
      <c r="B10" s="17" t="s">
        <v>142</v>
      </c>
      <c r="C10" s="18" t="s">
        <v>9</v>
      </c>
      <c r="D10" s="33" t="e">
        <f>#REF!</f>
        <v>#REF!</v>
      </c>
    </row>
    <row r="11" spans="1:7" x14ac:dyDescent="0.2">
      <c r="A11" s="71" t="s">
        <v>207</v>
      </c>
      <c r="B11" s="17" t="s">
        <v>143</v>
      </c>
      <c r="C11" s="18" t="s">
        <v>9</v>
      </c>
      <c r="D11" s="33" t="e">
        <f>#REF!</f>
        <v>#REF!</v>
      </c>
    </row>
    <row r="12" spans="1:7" x14ac:dyDescent="0.2">
      <c r="A12" s="71" t="s">
        <v>208</v>
      </c>
      <c r="B12" s="17" t="s">
        <v>56</v>
      </c>
      <c r="C12" s="18" t="s">
        <v>9</v>
      </c>
      <c r="D12" s="33" t="e">
        <f>#REF!</f>
        <v>#REF!</v>
      </c>
    </row>
    <row r="13" spans="1:7" x14ac:dyDescent="0.2">
      <c r="A13" s="71" t="s">
        <v>209</v>
      </c>
      <c r="B13" s="17" t="s">
        <v>57</v>
      </c>
      <c r="C13" s="18" t="s">
        <v>9</v>
      </c>
      <c r="D13" s="33" t="e">
        <f>#REF!</f>
        <v>#REF!</v>
      </c>
    </row>
    <row r="14" spans="1:7" x14ac:dyDescent="0.2">
      <c r="A14" s="22"/>
      <c r="B14" s="60"/>
      <c r="C14" s="69"/>
      <c r="D14" s="60"/>
    </row>
    <row r="15" spans="1:7" x14ac:dyDescent="0.2">
      <c r="A15" s="283" t="s">
        <v>90</v>
      </c>
      <c r="B15" s="283"/>
    </row>
    <row r="16" spans="1:7" ht="86.25" customHeight="1" x14ac:dyDescent="0.2">
      <c r="A16" s="289" t="s">
        <v>213</v>
      </c>
      <c r="B16" s="289"/>
      <c r="C16" s="289"/>
      <c r="D16" s="289"/>
      <c r="E16" s="97"/>
      <c r="F16" s="34"/>
      <c r="G16" s="34"/>
    </row>
    <row r="17" spans="1:5" ht="44.25" customHeight="1" x14ac:dyDescent="0.2">
      <c r="A17" s="277" t="s">
        <v>193</v>
      </c>
      <c r="B17" s="277"/>
      <c r="C17" s="277"/>
      <c r="D17" s="277"/>
      <c r="E17" s="88"/>
    </row>
    <row r="18" spans="1:5" ht="51" customHeight="1" x14ac:dyDescent="0.2">
      <c r="A18" s="277" t="s">
        <v>210</v>
      </c>
      <c r="B18" s="277"/>
      <c r="C18" s="277"/>
      <c r="D18" s="277"/>
      <c r="E18" s="88"/>
    </row>
    <row r="19" spans="1:5" x14ac:dyDescent="0.2">
      <c r="A19" s="277" t="s">
        <v>119</v>
      </c>
      <c r="B19" s="277"/>
      <c r="C19" s="277"/>
      <c r="D19" s="277"/>
      <c r="E19" s="88"/>
    </row>
    <row r="20" spans="1:5" x14ac:dyDescent="0.2">
      <c r="B20" s="5"/>
    </row>
    <row r="21" spans="1:5" x14ac:dyDescent="0.2">
      <c r="B21" s="5"/>
    </row>
  </sheetData>
  <mergeCells count="12">
    <mergeCell ref="A19:D19"/>
    <mergeCell ref="A15:B15"/>
    <mergeCell ref="A16:D16"/>
    <mergeCell ref="A17:D17"/>
    <mergeCell ref="A18:D18"/>
    <mergeCell ref="A1:D1"/>
    <mergeCell ref="A2:D2"/>
    <mergeCell ref="A3:D3"/>
    <mergeCell ref="A5:A6"/>
    <mergeCell ref="B5:B6"/>
    <mergeCell ref="C5:C6"/>
    <mergeCell ref="D5:D6"/>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243" t="s">
        <v>111</v>
      </c>
      <c r="B2" s="243"/>
      <c r="C2" s="243"/>
      <c r="D2" s="243"/>
      <c r="E2" s="243"/>
      <c r="F2" s="243"/>
      <c r="G2" s="243"/>
      <c r="H2" s="36"/>
      <c r="I2" s="36"/>
    </row>
    <row r="3" spans="1:9" s="41" customFormat="1" x14ac:dyDescent="0.3">
      <c r="A3" s="39"/>
      <c r="B3" s="244" t="s">
        <v>113</v>
      </c>
      <c r="C3" s="244"/>
      <c r="D3" s="244"/>
      <c r="E3" s="244"/>
      <c r="F3" s="244"/>
      <c r="G3" s="244"/>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244" t="s">
        <v>115</v>
      </c>
      <c r="C17" s="244"/>
      <c r="D17" s="244"/>
      <c r="E17" s="244"/>
      <c r="F17" s="244"/>
      <c r="G17" s="244"/>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0"/>
  <sheetViews>
    <sheetView workbookViewId="0">
      <selection sqref="A1:XFD1048576"/>
    </sheetView>
  </sheetViews>
  <sheetFormatPr defaultColWidth="9.140625" defaultRowHeight="18.75" x14ac:dyDescent="0.2"/>
  <cols>
    <col min="1" max="1" width="7" style="161" customWidth="1"/>
    <col min="2" max="2" width="51" style="142" customWidth="1"/>
    <col min="3" max="3" width="18.5703125" style="142" customWidth="1"/>
    <col min="4" max="4" width="21" style="142" customWidth="1"/>
    <col min="5" max="5" width="12.7109375" style="146" customWidth="1"/>
    <col min="6" max="6" width="53.28515625" style="142" customWidth="1"/>
    <col min="7" max="7" width="14.140625" style="142" customWidth="1"/>
    <col min="8" max="8" width="16.42578125" style="142" customWidth="1"/>
    <col min="9" max="9" width="50.28515625" style="142" customWidth="1"/>
    <col min="10" max="10" width="11.42578125" style="142" customWidth="1"/>
    <col min="11" max="11" width="11.7109375" style="142" customWidth="1"/>
    <col min="12" max="12" width="53.28515625" style="142" customWidth="1"/>
    <col min="13" max="16384" width="9.140625" style="142"/>
  </cols>
  <sheetData>
    <row r="1" spans="1:11" x14ac:dyDescent="0.25">
      <c r="A1" s="21" t="s">
        <v>242</v>
      </c>
    </row>
    <row r="2" spans="1:11" x14ac:dyDescent="0.2">
      <c r="A2" s="241" t="s">
        <v>243</v>
      </c>
    </row>
    <row r="3" spans="1:11" x14ac:dyDescent="0.2">
      <c r="A3" s="245" t="s">
        <v>285</v>
      </c>
      <c r="B3" s="245"/>
      <c r="C3" s="245"/>
      <c r="D3" s="245"/>
      <c r="E3" s="245"/>
      <c r="F3" s="245"/>
      <c r="G3" s="245"/>
      <c r="H3" s="245"/>
      <c r="I3" s="245"/>
    </row>
    <row r="4" spans="1:11" ht="71.25" customHeight="1" x14ac:dyDescent="0.2">
      <c r="A4" s="246" t="s">
        <v>326</v>
      </c>
      <c r="B4" s="246"/>
      <c r="C4" s="246"/>
      <c r="D4" s="246"/>
      <c r="E4" s="246"/>
      <c r="F4" s="246"/>
      <c r="G4" s="246"/>
      <c r="H4" s="246"/>
      <c r="I4" s="246"/>
      <c r="J4" s="143"/>
      <c r="K4" s="143"/>
    </row>
    <row r="6" spans="1:11" s="143" customFormat="1" ht="39" customHeight="1" x14ac:dyDescent="0.2">
      <c r="A6" s="251" t="s">
        <v>250</v>
      </c>
      <c r="B6" s="252"/>
      <c r="C6" s="252"/>
      <c r="D6" s="253"/>
      <c r="E6" s="248" t="s">
        <v>244</v>
      </c>
      <c r="F6" s="249"/>
      <c r="G6" s="249"/>
      <c r="H6" s="250"/>
      <c r="I6" s="247" t="s">
        <v>245</v>
      </c>
    </row>
    <row r="7" spans="1:11" s="143" customFormat="1" ht="40.5" customHeight="1" x14ac:dyDescent="0.2">
      <c r="A7" s="160" t="s">
        <v>234</v>
      </c>
      <c r="B7" s="144" t="s">
        <v>246</v>
      </c>
      <c r="C7" s="144" t="s">
        <v>1</v>
      </c>
      <c r="D7" s="145" t="s">
        <v>247</v>
      </c>
      <c r="E7" s="145" t="s">
        <v>234</v>
      </c>
      <c r="F7" s="144" t="s">
        <v>246</v>
      </c>
      <c r="G7" s="144" t="s">
        <v>1</v>
      </c>
      <c r="H7" s="145" t="s">
        <v>248</v>
      </c>
      <c r="I7" s="247"/>
    </row>
    <row r="8" spans="1:11" s="143" customFormat="1" x14ac:dyDescent="0.2">
      <c r="A8" s="209">
        <f>PL02_TNTHPT_TTrUBNDTP!A7</f>
        <v>1</v>
      </c>
      <c r="B8" s="210" t="str">
        <f>PL02_TNTHPT_TTrUBNDTP!B7</f>
        <v>Ban Chỉ đạo thi cấp tỉnh</v>
      </c>
      <c r="C8" s="210"/>
      <c r="D8" s="211"/>
      <c r="E8" s="194">
        <f>PL02_TNTHPT_TTrUBNDTP!E7</f>
        <v>1</v>
      </c>
      <c r="F8" s="212" t="str">
        <f>PL02_TNTHPT_TTrUBNDTP!F7</f>
        <v>Ban Chỉ đạo thi cấp tỉnh</v>
      </c>
      <c r="G8" s="213"/>
      <c r="H8" s="213"/>
      <c r="I8" s="214"/>
    </row>
    <row r="9" spans="1:11" ht="159" customHeight="1" x14ac:dyDescent="0.2">
      <c r="A9" s="215" t="str">
        <f>PL02_TNTHPT_TTrUBNDTP!A8</f>
        <v>a</v>
      </c>
      <c r="B9" s="216" t="str">
        <f>PL02_TNTHPT_TTrUBNDTP!B8</f>
        <v>Trưởng ban</v>
      </c>
      <c r="C9" s="216" t="str">
        <f>PL02_TNTHPT_TTrUBNDTP!C8</f>
        <v>Người/ngày</v>
      </c>
      <c r="D9" s="217">
        <f>PL02_TNTHPT_TTrUBNDTP!D8</f>
        <v>750000</v>
      </c>
      <c r="E9" s="175" t="str">
        <f>PL02_TNTHPT_TTrUBNDTP!E8</f>
        <v>a</v>
      </c>
      <c r="F9" s="218" t="str">
        <f>PL02_TNTHPT_TTrUBNDTP!F8</f>
        <v>Trưởng ban</v>
      </c>
      <c r="G9" s="218" t="str">
        <f>PL02_TNTHPT_TTrUBNDTP!G8</f>
        <v>Người/ngày</v>
      </c>
      <c r="H9" s="218">
        <f>PL02_TNTHPT_TTrUBNDTP!H8</f>
        <v>1150000</v>
      </c>
      <c r="I9" s="219" t="str">
        <f>PL02_TNTHPT_TTrUBNDTP!I8</f>
        <v>-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100/750.000= 153,7% so với trước.</v>
      </c>
    </row>
    <row r="10" spans="1:11" x14ac:dyDescent="0.2">
      <c r="A10" s="215" t="str">
        <f>PL02_TNTHPT_TTrUBNDTP!A9</f>
        <v>b</v>
      </c>
      <c r="B10" s="216" t="str">
        <f>PL02_TNTHPT_TTrUBNDTP!B9</f>
        <v>Các Phó trưởng ban</v>
      </c>
      <c r="C10" s="216" t="str">
        <f>PL02_TNTHPT_TTrUBNDTP!C9</f>
        <v>Người/ngày</v>
      </c>
      <c r="D10" s="217">
        <f>PL02_TNTHPT_TTrUBNDTP!D9</f>
        <v>675000</v>
      </c>
      <c r="E10" s="175" t="str">
        <f>PL02_TNTHPT_TTrUBNDTP!E9</f>
        <v>b</v>
      </c>
      <c r="F10" s="218" t="str">
        <f>PL02_TNTHPT_TTrUBNDTP!F9</f>
        <v xml:space="preserve">Phó trưởng ban </v>
      </c>
      <c r="G10" s="218" t="str">
        <f>PL02_TNTHPT_TTrUBNDTP!G9</f>
        <v>Người/ngày</v>
      </c>
      <c r="H10" s="218">
        <f>PL02_TNTHPT_TTrUBNDTP!H9</f>
        <v>1040000</v>
      </c>
      <c r="I10" s="173" t="s">
        <v>289</v>
      </c>
    </row>
    <row r="11" spans="1:11" x14ac:dyDescent="0.2">
      <c r="A11" s="215" t="str">
        <f>PL02_TNTHPT_TTrUBNDTP!A10</f>
        <v>c</v>
      </c>
      <c r="B11" s="216" t="str">
        <f>PL02_TNTHPT_TTrUBNDTP!B10</f>
        <v>Các ủy viên, thư ký</v>
      </c>
      <c r="C11" s="216" t="str">
        <f>PL02_TNTHPT_TTrUBNDTP!C10</f>
        <v>Người/ngày</v>
      </c>
      <c r="D11" s="217">
        <f>PL02_TNTHPT_TTrUBNDTP!D10</f>
        <v>536000</v>
      </c>
      <c r="E11" s="175" t="str">
        <f>PL02_TNTHPT_TTrUBNDTP!E10</f>
        <v>c</v>
      </c>
      <c r="F11" s="218" t="str">
        <f>PL02_TNTHPT_TTrUBNDTP!F10</f>
        <v>Ủy viên, thư ký</v>
      </c>
      <c r="G11" s="218" t="str">
        <f>PL02_TNTHPT_TTrUBNDTP!G10</f>
        <v>Người/ngày</v>
      </c>
      <c r="H11" s="218">
        <f>PL02_TNTHPT_TTrUBNDTP!H10</f>
        <v>820000</v>
      </c>
      <c r="I11" s="173"/>
    </row>
    <row r="12" spans="1:11" x14ac:dyDescent="0.2">
      <c r="A12" s="215" t="str">
        <f>PL02_TNTHPT_TTrUBNDTP!A11</f>
        <v>d</v>
      </c>
      <c r="B12" s="216" t="str">
        <f>PL02_TNTHPT_TTrUBNDTP!B11</f>
        <v>Nhân viên phục vụ</v>
      </c>
      <c r="C12" s="216" t="str">
        <f>PL02_TNTHPT_TTrUBNDTP!C11</f>
        <v>Người/ngày</v>
      </c>
      <c r="D12" s="217">
        <f>PL02_TNTHPT_TTrUBNDTP!D11</f>
        <v>285000</v>
      </c>
      <c r="E12" s="175" t="str">
        <f>PL02_TNTHPT_TTrUBNDTP!E11</f>
        <v>d</v>
      </c>
      <c r="F12" s="218" t="str">
        <f>PL02_TNTHPT_TTrUBNDTP!F11</f>
        <v>Nhân viên phục vụ</v>
      </c>
      <c r="G12" s="218" t="str">
        <f>PL02_TNTHPT_TTrUBNDTP!G11</f>
        <v>Người/ngày</v>
      </c>
      <c r="H12" s="218">
        <f>PL02_TNTHPT_TTrUBNDTP!H11</f>
        <v>440000</v>
      </c>
      <c r="I12" s="173"/>
    </row>
    <row r="13" spans="1:11" s="143" customFormat="1" x14ac:dyDescent="0.2">
      <c r="A13" s="220">
        <f>PL02_TNTHPT_TTrUBNDTP!A12</f>
        <v>2</v>
      </c>
      <c r="B13" s="221" t="str">
        <f>PL02_TNTHPT_TTrUBNDTP!B12</f>
        <v>Hội đồng thi</v>
      </c>
      <c r="C13" s="221"/>
      <c r="D13" s="222"/>
      <c r="E13" s="199">
        <f>PL02_TNTHPT_TTrUBNDTP!E12</f>
        <v>2</v>
      </c>
      <c r="F13" s="223" t="str">
        <f>PL02_TNTHPT_TTrUBNDTP!F12</f>
        <v>Hội đồng thi</v>
      </c>
      <c r="G13" s="218"/>
      <c r="H13" s="218"/>
      <c r="I13" s="181"/>
    </row>
    <row r="14" spans="1:11" x14ac:dyDescent="0.2">
      <c r="A14" s="215" t="str">
        <f>PL02_TNTHPT_TTrUBNDTP!A13</f>
        <v>a</v>
      </c>
      <c r="B14" s="216" t="str">
        <f>PL02_TNTHPT_TTrUBNDTP!B13</f>
        <v>Chủ tịch</v>
      </c>
      <c r="C14" s="216" t="str">
        <f>PL02_TNTHPT_TTrUBNDTP!C13</f>
        <v>Người/ngày</v>
      </c>
      <c r="D14" s="217">
        <f>PL02_TNTHPT_TTrUBNDTP!D13</f>
        <v>675000</v>
      </c>
      <c r="E14" s="175" t="str">
        <f>PL02_TNTHPT_TTrUBNDTP!E13</f>
        <v>a</v>
      </c>
      <c r="F14" s="218" t="str">
        <f>PL02_TNTHPT_TTrUBNDTP!F13</f>
        <v>Chủ tịch</v>
      </c>
      <c r="G14" s="218" t="str">
        <f>PL02_TNTHPT_TTrUBNDTP!G13</f>
        <v>Người/ngày</v>
      </c>
      <c r="H14" s="218">
        <f>PL02_TNTHPT_TTrUBNDTP!H13</f>
        <v>1040000</v>
      </c>
      <c r="I14" s="173" t="s">
        <v>289</v>
      </c>
    </row>
    <row r="15" spans="1:11" x14ac:dyDescent="0.2">
      <c r="A15" s="215" t="str">
        <f>PL02_TNTHPT_TTrUBNDTP!A14</f>
        <v>b</v>
      </c>
      <c r="B15" s="216" t="str">
        <f>PL02_TNTHPT_TTrUBNDTP!B14</f>
        <v>Các phó Chủ tịch</v>
      </c>
      <c r="C15" s="216" t="str">
        <f>PL02_TNTHPT_TTrUBNDTP!C14</f>
        <v>Người/ngày</v>
      </c>
      <c r="D15" s="217">
        <f>PL02_TNTHPT_TTrUBNDTP!D14</f>
        <v>643000</v>
      </c>
      <c r="E15" s="175" t="str">
        <f>PL02_TNTHPT_TTrUBNDTP!E14</f>
        <v>b</v>
      </c>
      <c r="F15" s="218" t="str">
        <f>PL02_TNTHPT_TTrUBNDTP!F14</f>
        <v>Phó Chủ tịch</v>
      </c>
      <c r="G15" s="218" t="str">
        <f>PL02_TNTHPT_TTrUBNDTP!G14</f>
        <v>Người/ngày</v>
      </c>
      <c r="H15" s="218">
        <f>PL02_TNTHPT_TTrUBNDTP!H14</f>
        <v>990000</v>
      </c>
      <c r="I15" s="173"/>
    </row>
    <row r="16" spans="1:11" x14ac:dyDescent="0.2">
      <c r="A16" s="215" t="str">
        <f>PL02_TNTHPT_TTrUBNDTP!A15</f>
        <v>c</v>
      </c>
      <c r="B16" s="216" t="str">
        <f>PL02_TNTHPT_TTrUBNDTP!B15</f>
        <v>Ủy viên</v>
      </c>
      <c r="C16" s="216" t="str">
        <f>PL02_TNTHPT_TTrUBNDTP!C15</f>
        <v>Người/ngày</v>
      </c>
      <c r="D16" s="217">
        <f>PL02_TNTHPT_TTrUBNDTP!D15</f>
        <v>536000</v>
      </c>
      <c r="E16" s="175" t="str">
        <f>PL02_TNTHPT_TTrUBNDTP!E15</f>
        <v>c</v>
      </c>
      <c r="F16" s="218" t="str">
        <f>PL02_TNTHPT_TTrUBNDTP!F15</f>
        <v>Ủy viên</v>
      </c>
      <c r="G16" s="218" t="str">
        <f>PL02_TNTHPT_TTrUBNDTP!G15</f>
        <v>Người/ngày</v>
      </c>
      <c r="H16" s="218">
        <f>PL02_TNTHPT_TTrUBNDTP!H15</f>
        <v>820000</v>
      </c>
      <c r="I16" s="173"/>
    </row>
    <row r="17" spans="1:9" s="143" customFormat="1" x14ac:dyDescent="0.2">
      <c r="A17" s="220">
        <f>PL02_TNTHPT_TTrUBNDTP!A16</f>
        <v>3</v>
      </c>
      <c r="B17" s="221" t="str">
        <f>PL02_TNTHPT_TTrUBNDTP!B16</f>
        <v>Ban thư ký Hội đồng thi</v>
      </c>
      <c r="C17" s="221"/>
      <c r="D17" s="222"/>
      <c r="E17" s="199">
        <f>PL02_TNTHPT_TTrUBNDTP!E16</f>
        <v>3</v>
      </c>
      <c r="F17" s="223" t="str">
        <f>PL02_TNTHPT_TTrUBNDTP!F16</f>
        <v>Ban thư ký Hội đồng thi</v>
      </c>
      <c r="G17" s="218"/>
      <c r="H17" s="218"/>
      <c r="I17" s="181"/>
    </row>
    <row r="18" spans="1:9" x14ac:dyDescent="0.2">
      <c r="A18" s="215" t="str">
        <f>PL02_TNTHPT_TTrUBNDTP!A17</f>
        <v>a</v>
      </c>
      <c r="B18" s="216" t="str">
        <f>PL02_TNTHPT_TTrUBNDTP!B17</f>
        <v>Trưởng ban</v>
      </c>
      <c r="C18" s="216" t="str">
        <f>PL02_TNTHPT_TTrUBNDTP!C17</f>
        <v>Người/ngày</v>
      </c>
      <c r="D18" s="217">
        <f>PL02_TNTHPT_TTrUBNDTP!D17</f>
        <v>643000</v>
      </c>
      <c r="E18" s="175" t="str">
        <f>PL02_TNTHPT_TTrUBNDTP!E17</f>
        <v>a</v>
      </c>
      <c r="F18" s="218" t="str">
        <f>PL02_TNTHPT_TTrUBNDTP!F17</f>
        <v>Trưởng ban</v>
      </c>
      <c r="G18" s="218" t="str">
        <f>PL02_TNTHPT_TTrUBNDTP!G17</f>
        <v>Người/ngày</v>
      </c>
      <c r="H18" s="218">
        <f>PL02_TNTHPT_TTrUBNDTP!H17</f>
        <v>990000</v>
      </c>
      <c r="I18" s="173" t="s">
        <v>289</v>
      </c>
    </row>
    <row r="19" spans="1:9" x14ac:dyDescent="0.2">
      <c r="A19" s="215" t="str">
        <f>PL02_TNTHPT_TTrUBNDTP!A18</f>
        <v>b</v>
      </c>
      <c r="B19" s="216" t="str">
        <f>PL02_TNTHPT_TTrUBNDTP!B18</f>
        <v>Các Phó trưởng ban</v>
      </c>
      <c r="C19" s="216" t="str">
        <f>PL02_TNTHPT_TTrUBNDTP!C18</f>
        <v>Người/ngày</v>
      </c>
      <c r="D19" s="217">
        <f>PL02_TNTHPT_TTrUBNDTP!D18</f>
        <v>557000</v>
      </c>
      <c r="E19" s="175" t="str">
        <f>PL02_TNTHPT_TTrUBNDTP!E18</f>
        <v>b</v>
      </c>
      <c r="F19" s="218" t="str">
        <f>PL02_TNTHPT_TTrUBNDTP!F18</f>
        <v xml:space="preserve">Phó trưởng ban </v>
      </c>
      <c r="G19" s="218" t="str">
        <f>PL02_TNTHPT_TTrUBNDTP!G18</f>
        <v>Người/ngày</v>
      </c>
      <c r="H19" s="218">
        <f>PL02_TNTHPT_TTrUBNDTP!H18</f>
        <v>860000</v>
      </c>
      <c r="I19" s="173"/>
    </row>
    <row r="20" spans="1:9" x14ac:dyDescent="0.2">
      <c r="A20" s="215" t="str">
        <f>PL02_TNTHPT_TTrUBNDTP!A19</f>
        <v>c</v>
      </c>
      <c r="B20" s="216" t="str">
        <f>PL02_TNTHPT_TTrUBNDTP!B19</f>
        <v>Các ủy viên</v>
      </c>
      <c r="C20" s="216" t="str">
        <f>PL02_TNTHPT_TTrUBNDTP!C19</f>
        <v>Người/ngày</v>
      </c>
      <c r="D20" s="217">
        <f>PL02_TNTHPT_TTrUBNDTP!D19</f>
        <v>450000</v>
      </c>
      <c r="E20" s="175" t="str">
        <f>PL02_TNTHPT_TTrUBNDTP!E19</f>
        <v>c</v>
      </c>
      <c r="F20" s="218" t="str">
        <f>PL02_TNTHPT_TTrUBNDTP!F19</f>
        <v>Ủy viên</v>
      </c>
      <c r="G20" s="218" t="str">
        <f>PL02_TNTHPT_TTrUBNDTP!G19</f>
        <v>Người/ngày</v>
      </c>
      <c r="H20" s="218">
        <f>PL02_TNTHPT_TTrUBNDTP!H19</f>
        <v>690000</v>
      </c>
      <c r="I20" s="173"/>
    </row>
    <row r="21" spans="1:9" s="143" customFormat="1" x14ac:dyDescent="0.2">
      <c r="A21" s="220">
        <f>PL02_TNTHPT_TTrUBNDTP!A20</f>
        <v>4</v>
      </c>
      <c r="B21" s="221" t="str">
        <f>PL02_TNTHPT_TTrUBNDTP!B20</f>
        <v>Ban in sao đề thi</v>
      </c>
      <c r="C21" s="221"/>
      <c r="D21" s="222"/>
      <c r="E21" s="199">
        <f>PL02_TNTHPT_TTrUBNDTP!E20</f>
        <v>4</v>
      </c>
      <c r="F21" s="223" t="str">
        <f>PL02_TNTHPT_TTrUBNDTP!F20</f>
        <v xml:space="preserve">Ban in sao đề thi </v>
      </c>
      <c r="G21" s="218"/>
      <c r="H21" s="218"/>
      <c r="I21" s="181"/>
    </row>
    <row r="22" spans="1:9" x14ac:dyDescent="0.2">
      <c r="A22" s="215" t="str">
        <f>PL02_TNTHPT_TTrUBNDTP!A21</f>
        <v>a</v>
      </c>
      <c r="B22" s="216" t="str">
        <f>PL02_TNTHPT_TTrUBNDTP!B21</f>
        <v>Trưởng ban (làm việc cách ly)</v>
      </c>
      <c r="C22" s="216" t="str">
        <f>PL02_TNTHPT_TTrUBNDTP!C21</f>
        <v>Người/ngày</v>
      </c>
      <c r="D22" s="217">
        <f>PL02_TNTHPT_TTrUBNDTP!D21</f>
        <v>643000</v>
      </c>
      <c r="E22" s="175" t="str">
        <f>PL02_TNTHPT_TTrUBNDTP!E21</f>
        <v>a</v>
      </c>
      <c r="F22" s="218" t="str">
        <f>PL02_TNTHPT_TTrUBNDTP!F21</f>
        <v>Trưởng ban (làm việc cách ly)</v>
      </c>
      <c r="G22" s="218" t="str">
        <f>PL02_TNTHPT_TTrUBNDTP!G21</f>
        <v>Người/ngày</v>
      </c>
      <c r="H22" s="218">
        <f>PL02_TNTHPT_TTrUBNDTP!H21</f>
        <v>990000</v>
      </c>
      <c r="I22" s="173" t="s">
        <v>289</v>
      </c>
    </row>
    <row r="23" spans="1:9" x14ac:dyDescent="0.2">
      <c r="A23" s="215" t="str">
        <f>PL02_TNTHPT_TTrUBNDTP!A22</f>
        <v>b</v>
      </c>
      <c r="B23" s="216" t="str">
        <f>PL02_TNTHPT_TTrUBNDTP!B22</f>
        <v>Các Phó trưởng ban (làm việc cách ly)</v>
      </c>
      <c r="C23" s="216" t="str">
        <f>PL02_TNTHPT_TTrUBNDTP!C22</f>
        <v>Người/ngày</v>
      </c>
      <c r="D23" s="217">
        <f>PL02_TNTHPT_TTrUBNDTP!D22</f>
        <v>536000</v>
      </c>
      <c r="E23" s="175" t="str">
        <f>PL02_TNTHPT_TTrUBNDTP!E22</f>
        <v>b</v>
      </c>
      <c r="F23" s="218" t="str">
        <f>PL02_TNTHPT_TTrUBNDTP!F22</f>
        <v>Phó trưởng ban (làm việc cách ly)</v>
      </c>
      <c r="G23" s="218" t="str">
        <f>PL02_TNTHPT_TTrUBNDTP!G22</f>
        <v>Người/ngày</v>
      </c>
      <c r="H23" s="218">
        <f>PL02_TNTHPT_TTrUBNDTP!H22</f>
        <v>820000</v>
      </c>
      <c r="I23" s="173"/>
    </row>
    <row r="24" spans="1:9" x14ac:dyDescent="0.2">
      <c r="A24" s="215" t="str">
        <f>PL02_TNTHPT_TTrUBNDTP!A23</f>
        <v>c</v>
      </c>
      <c r="B24" s="216" t="str">
        <f>PL02_TNTHPT_TTrUBNDTP!B23</f>
        <v>Các ủy viên, thư ký (làm việc cách ly)</v>
      </c>
      <c r="C24" s="216" t="str">
        <f>PL02_TNTHPT_TTrUBNDTP!C23</f>
        <v>Người/ngày</v>
      </c>
      <c r="D24" s="217">
        <f>PL02_TNTHPT_TTrUBNDTP!D23</f>
        <v>450000</v>
      </c>
      <c r="E24" s="175" t="str">
        <f>PL02_TNTHPT_TTrUBNDTP!E23</f>
        <v>c</v>
      </c>
      <c r="F24" s="218" t="str">
        <f>PL02_TNTHPT_TTrUBNDTP!F23</f>
        <v>Ủy viên, thư ký (làm việc cách ly)</v>
      </c>
      <c r="G24" s="218" t="str">
        <f>PL02_TNTHPT_TTrUBNDTP!G23</f>
        <v>Người/ngày</v>
      </c>
      <c r="H24" s="218">
        <f>PL02_TNTHPT_TTrUBNDTP!H23</f>
        <v>690000</v>
      </c>
      <c r="I24" s="173"/>
    </row>
    <row r="25" spans="1:9" ht="63" x14ac:dyDescent="0.2">
      <c r="A25" s="215" t="str">
        <f>PL02_TNTHPT_TTrUBNDTP!A24</f>
        <v>d</v>
      </c>
      <c r="B25" s="216" t="str">
        <f>PL02_TNTHPT_TTrUBNDTP!B24</f>
        <v>Nhân viên phục vụ, công an, bảo vệ (làm việc cách ly)</v>
      </c>
      <c r="C25" s="216" t="str">
        <f>PL02_TNTHPT_TTrUBNDTP!C24</f>
        <v>Người/ngày</v>
      </c>
      <c r="D25" s="217">
        <f>PL02_TNTHPT_TTrUBNDTP!D24</f>
        <v>450000</v>
      </c>
      <c r="E25" s="175" t="str">
        <f>PL02_TNTHPT_TTrUBNDTP!E24</f>
        <v>d</v>
      </c>
      <c r="F25" s="218" t="str">
        <f>PL02_TNTHPT_TTrUBNDTP!F24</f>
        <v>Công an, cơ yếu, nhân viên phục vụ (làm việc cách ly)</v>
      </c>
      <c r="G25" s="218" t="str">
        <f>PL02_TNTHPT_TTrUBNDTP!G24</f>
        <v>Người/ngày</v>
      </c>
      <c r="H25" s="218">
        <f>PL02_TNTHPT_TTrUBNDTP!H24</f>
        <v>690000</v>
      </c>
      <c r="I25" s="173" t="s">
        <v>295</v>
      </c>
    </row>
    <row r="26" spans="1:9" ht="47.25" x14ac:dyDescent="0.2">
      <c r="A26" s="215" t="str">
        <f>PL02_TNTHPT_TTrUBNDTP!A25</f>
        <v>e</v>
      </c>
      <c r="B26" s="216" t="str">
        <f>PL02_TNTHPT_TTrUBNDTP!B25</f>
        <v>Nhân viên phục vụ, công an, bảo vệ vòng ngoài</v>
      </c>
      <c r="C26" s="216" t="str">
        <f>PL02_TNTHPT_TTrUBNDTP!C25</f>
        <v>Người/ngày</v>
      </c>
      <c r="D26" s="217">
        <f>PL02_TNTHPT_TTrUBNDTP!D25</f>
        <v>246000</v>
      </c>
      <c r="E26" s="175" t="str">
        <f>PL02_TNTHPT_TTrUBNDTP!E25</f>
        <v>đ</v>
      </c>
      <c r="F26" s="218" t="str">
        <f>PL02_TNTHPT_TTrUBNDTP!F25</f>
        <v>Công an, Bảo vệ, y tế, nhân viên phục vụ vòng ngoài</v>
      </c>
      <c r="G26" s="218" t="str">
        <f>PL02_TNTHPT_TTrUBNDTP!G25</f>
        <v>Người/ngày</v>
      </c>
      <c r="H26" s="218">
        <f>PL02_TNTHPT_TTrUBNDTP!H25</f>
        <v>380000</v>
      </c>
      <c r="I26" s="173" t="s">
        <v>298</v>
      </c>
    </row>
    <row r="27" spans="1:9" s="143" customFormat="1" x14ac:dyDescent="0.2">
      <c r="A27" s="220">
        <f>PL02_TNTHPT_TTrUBNDTP!A26</f>
        <v>5</v>
      </c>
      <c r="B27" s="221" t="str">
        <f>PL02_TNTHPT_TTrUBNDTP!B26</f>
        <v>Ban vận chuyển và bàn giao đề thi</v>
      </c>
      <c r="C27" s="221"/>
      <c r="D27" s="222"/>
      <c r="E27" s="199">
        <f>PL02_TNTHPT_TTrUBNDTP!E26</f>
        <v>5</v>
      </c>
      <c r="F27" s="223" t="str">
        <f>PL02_TNTHPT_TTrUBNDTP!F26</f>
        <v>Ban vận chuyển và bàn giao đề thi</v>
      </c>
      <c r="G27" s="218"/>
      <c r="H27" s="218"/>
      <c r="I27" s="173" t="s">
        <v>289</v>
      </c>
    </row>
    <row r="28" spans="1:9" x14ac:dyDescent="0.2">
      <c r="A28" s="215" t="str">
        <f>PL02_TNTHPT_TTrUBNDTP!A27</f>
        <v>a</v>
      </c>
      <c r="B28" s="216" t="str">
        <f>PL02_TNTHPT_TTrUBNDTP!B27</f>
        <v>Trưởng ban</v>
      </c>
      <c r="C28" s="216" t="str">
        <f>PL02_TNTHPT_TTrUBNDTP!C27</f>
        <v>Người/ngày</v>
      </c>
      <c r="D28" s="217">
        <f>PL02_TNTHPT_TTrUBNDTP!D27</f>
        <v>643000</v>
      </c>
      <c r="E28" s="175" t="str">
        <f>PL02_TNTHPT_TTrUBNDTP!E27</f>
        <v>a</v>
      </c>
      <c r="F28" s="218" t="str">
        <f>PL02_TNTHPT_TTrUBNDTP!F27</f>
        <v>Trưởng ban</v>
      </c>
      <c r="G28" s="218" t="str">
        <f>PL02_TNTHPT_TTrUBNDTP!G27</f>
        <v>Người/ngày</v>
      </c>
      <c r="H28" s="218">
        <f>PL02_TNTHPT_TTrUBNDTP!H27</f>
        <v>990000</v>
      </c>
      <c r="I28" s="173"/>
    </row>
    <row r="29" spans="1:9" x14ac:dyDescent="0.2">
      <c r="A29" s="215" t="str">
        <f>PL02_TNTHPT_TTrUBNDTP!A28</f>
        <v>b</v>
      </c>
      <c r="B29" s="216" t="str">
        <f>PL02_TNTHPT_TTrUBNDTP!B28</f>
        <v>Các ủy viên</v>
      </c>
      <c r="C29" s="216" t="str">
        <f>PL02_TNTHPT_TTrUBNDTP!C28</f>
        <v>Người/ngày</v>
      </c>
      <c r="D29" s="217">
        <f>PL02_TNTHPT_TTrUBNDTP!D28</f>
        <v>450000</v>
      </c>
      <c r="E29" s="175" t="str">
        <f>PL02_TNTHPT_TTrUBNDTP!E28</f>
        <v>b</v>
      </c>
      <c r="F29" s="218" t="str">
        <f>PL02_TNTHPT_TTrUBNDTP!F28</f>
        <v>Ủy viên</v>
      </c>
      <c r="G29" s="218" t="str">
        <f>PL02_TNTHPT_TTrUBNDTP!G28</f>
        <v>Người/ngày</v>
      </c>
      <c r="H29" s="218">
        <f>PL02_TNTHPT_TTrUBNDTP!H28</f>
        <v>690000</v>
      </c>
      <c r="I29" s="173"/>
    </row>
    <row r="30" spans="1:9" x14ac:dyDescent="0.2">
      <c r="A30" s="215" t="str">
        <f>PL02_TNTHPT_TTrUBNDTP!A29</f>
        <v>c</v>
      </c>
      <c r="B30" s="216" t="str">
        <f>PL02_TNTHPT_TTrUBNDTP!B29</f>
        <v>Công an, phục vụ</v>
      </c>
      <c r="C30" s="216" t="str">
        <f>PL02_TNTHPT_TTrUBNDTP!C29</f>
        <v>Người/ngày</v>
      </c>
      <c r="D30" s="217">
        <f>PL02_TNTHPT_TTrUBNDTP!D29</f>
        <v>246000</v>
      </c>
      <c r="E30" s="175" t="str">
        <f>PL02_TNTHPT_TTrUBNDTP!E29</f>
        <v>c</v>
      </c>
      <c r="F30" s="218" t="str">
        <f>PL02_TNTHPT_TTrUBNDTP!F29</f>
        <v>Công an, phục vụ</v>
      </c>
      <c r="G30" s="218" t="str">
        <f>PL02_TNTHPT_TTrUBNDTP!G29</f>
        <v>Người/ngày</v>
      </c>
      <c r="H30" s="218">
        <f>PL02_TNTHPT_TTrUBNDTP!H29</f>
        <v>380000</v>
      </c>
      <c r="I30" s="173"/>
    </row>
    <row r="31" spans="1:9" s="143" customFormat="1" x14ac:dyDescent="0.2">
      <c r="A31" s="220">
        <f>PL02_TNTHPT_TTrUBNDTP!A30</f>
        <v>6</v>
      </c>
      <c r="B31" s="221" t="str">
        <f>PL02_TNTHPT_TTrUBNDTP!B30</f>
        <v>Ban coi thi</v>
      </c>
      <c r="C31" s="221"/>
      <c r="D31" s="222"/>
      <c r="E31" s="199">
        <f>PL02_TNTHPT_TTrUBNDTP!E30</f>
        <v>6</v>
      </c>
      <c r="F31" s="223" t="str">
        <f>PL02_TNTHPT_TTrUBNDTP!F30</f>
        <v>Ban coi thi</v>
      </c>
      <c r="G31" s="218"/>
      <c r="H31" s="218"/>
      <c r="I31" s="181"/>
    </row>
    <row r="32" spans="1:9" x14ac:dyDescent="0.2">
      <c r="A32" s="215" t="str">
        <f>PL02_TNTHPT_TTrUBNDTP!A31</f>
        <v>a</v>
      </c>
      <c r="B32" s="216" t="str">
        <f>PL02_TNTHPT_TTrUBNDTP!B31</f>
        <v>Trưởng ban</v>
      </c>
      <c r="C32" s="216" t="str">
        <f>PL02_TNTHPT_TTrUBNDTP!C31</f>
        <v>Người/ngày</v>
      </c>
      <c r="D32" s="217">
        <f>PL02_TNTHPT_TTrUBNDTP!D31</f>
        <v>600000</v>
      </c>
      <c r="E32" s="175" t="str">
        <f>PL02_TNTHPT_TTrUBNDTP!E31</f>
        <v>a</v>
      </c>
      <c r="F32" s="218" t="str">
        <f>PL02_TNTHPT_TTrUBNDTP!F31</f>
        <v>Trưởng ban</v>
      </c>
      <c r="G32" s="218" t="str">
        <f>PL02_TNTHPT_TTrUBNDTP!G31</f>
        <v>Người/ngày</v>
      </c>
      <c r="H32" s="218">
        <f>PL02_TNTHPT_TTrUBNDTP!H31</f>
        <v>920000</v>
      </c>
      <c r="I32" s="173"/>
    </row>
    <row r="33" spans="1:9" x14ac:dyDescent="0.2">
      <c r="A33" s="215" t="str">
        <f>PL02_TNTHPT_TTrUBNDTP!A32</f>
        <v>b</v>
      </c>
      <c r="B33" s="216" t="str">
        <f>PL02_TNTHPT_TTrUBNDTP!B32</f>
        <v>Các Phó trưởng ban</v>
      </c>
      <c r="C33" s="216" t="str">
        <f>PL02_TNTHPT_TTrUBNDTP!C32</f>
        <v>Người/ngày</v>
      </c>
      <c r="D33" s="217">
        <f>PL02_TNTHPT_TTrUBNDTP!D32</f>
        <v>579000</v>
      </c>
      <c r="E33" s="175" t="str">
        <f>PL02_TNTHPT_TTrUBNDTP!E32</f>
        <v>b</v>
      </c>
      <c r="F33" s="218" t="str">
        <f>PL02_TNTHPT_TTrUBNDTP!F32</f>
        <v xml:space="preserve">Phó trưởng ban </v>
      </c>
      <c r="G33" s="218" t="str">
        <f>PL02_TNTHPT_TTrUBNDTP!G32</f>
        <v>Người/ngày</v>
      </c>
      <c r="H33" s="218">
        <f>PL02_TNTHPT_TTrUBNDTP!H32</f>
        <v>890000</v>
      </c>
      <c r="I33" s="173"/>
    </row>
    <row r="34" spans="1:9" ht="63" x14ac:dyDescent="0.2">
      <c r="A34" s="215"/>
      <c r="B34" s="216"/>
      <c r="C34" s="216"/>
      <c r="D34" s="217"/>
      <c r="E34" s="175" t="str">
        <f>PL02_TNTHPT_TTrUBNDTP!E33</f>
        <v>c</v>
      </c>
      <c r="F34" s="218" t="str">
        <f>PL02_TNTHPT_TTrUBNDTP!F33</f>
        <v>Ủy viên, thư ký</v>
      </c>
      <c r="G34" s="218" t="str">
        <f>PL02_TNTHPT_TTrUBNDTP!G33</f>
        <v>Người/ngày</v>
      </c>
      <c r="H34" s="218">
        <f>PL02_TNTHPT_TTrUBNDTP!H33</f>
        <v>690000</v>
      </c>
      <c r="I34" s="173" t="s">
        <v>299</v>
      </c>
    </row>
    <row r="35" spans="1:9" x14ac:dyDescent="0.2">
      <c r="A35" s="215" t="str">
        <f>PL02_TNTHPT_TTrUBNDTP!A34</f>
        <v>c</v>
      </c>
      <c r="B35" s="216" t="str">
        <f>PL02_TNTHPT_TTrUBNDTP!B34</f>
        <v>Trưởng Điểm thi</v>
      </c>
      <c r="C35" s="216" t="str">
        <f>PL02_TNTHPT_TTrUBNDTP!C34</f>
        <v>Người/ngày</v>
      </c>
      <c r="D35" s="217">
        <f>PL02_TNTHPT_TTrUBNDTP!D34</f>
        <v>557000</v>
      </c>
      <c r="E35" s="175" t="str">
        <f>PL02_TNTHPT_TTrUBNDTP!E34</f>
        <v>d</v>
      </c>
      <c r="F35" s="218" t="str">
        <f>PL02_TNTHPT_TTrUBNDTP!F34</f>
        <v>Trưởng Điểm thi</v>
      </c>
      <c r="G35" s="218" t="str">
        <f>PL02_TNTHPT_TTrUBNDTP!G34</f>
        <v>Người/ngày</v>
      </c>
      <c r="H35" s="218">
        <f>PL02_TNTHPT_TTrUBNDTP!H34</f>
        <v>860000</v>
      </c>
      <c r="I35" s="173" t="s">
        <v>289</v>
      </c>
    </row>
    <row r="36" spans="1:9" x14ac:dyDescent="0.2">
      <c r="A36" s="215" t="str">
        <f>PL02_TNTHPT_TTrUBNDTP!A35</f>
        <v>d</v>
      </c>
      <c r="B36" s="216" t="str">
        <f>PL02_TNTHPT_TTrUBNDTP!B35</f>
        <v>Phó Trưởng Điểm thi</v>
      </c>
      <c r="C36" s="216" t="str">
        <f>PL02_TNTHPT_TTrUBNDTP!C35</f>
        <v>Người/ngày</v>
      </c>
      <c r="D36" s="217">
        <f>PL02_TNTHPT_TTrUBNDTP!D35</f>
        <v>536000</v>
      </c>
      <c r="E36" s="175" t="str">
        <f>PL02_TNTHPT_TTrUBNDTP!E35</f>
        <v>đ</v>
      </c>
      <c r="F36" s="218" t="str">
        <f>PL02_TNTHPT_TTrUBNDTP!F35</f>
        <v>Phó Trưởng Điểm thi</v>
      </c>
      <c r="G36" s="218" t="str">
        <f>PL02_TNTHPT_TTrUBNDTP!G35</f>
        <v>Người/ngày</v>
      </c>
      <c r="H36" s="218">
        <f>PL02_TNTHPT_TTrUBNDTP!H35</f>
        <v>820000</v>
      </c>
      <c r="I36" s="173"/>
    </row>
    <row r="37" spans="1:9" x14ac:dyDescent="0.2">
      <c r="A37" s="215" t="str">
        <f>PL02_TNTHPT_TTrUBNDTP!A36</f>
        <v>e</v>
      </c>
      <c r="B37" s="216" t="str">
        <f>PL02_TNTHPT_TTrUBNDTP!B36</f>
        <v>Các ủy viên, thư ký, cán bộ coi thi, cán bộ giám sát</v>
      </c>
      <c r="C37" s="216" t="str">
        <f>PL02_TNTHPT_TTrUBNDTP!C36</f>
        <v>Người/ngày</v>
      </c>
      <c r="D37" s="217">
        <f>PL02_TNTHPT_TTrUBNDTP!D36</f>
        <v>450000</v>
      </c>
      <c r="E37" s="175" t="str">
        <f>PL02_TNTHPT_TTrUBNDTP!E36</f>
        <v>e</v>
      </c>
      <c r="F37" s="218" t="str">
        <f>PL02_TNTHPT_TTrUBNDTP!F36</f>
        <v>Thư ký, giám thị, giám sát, ủy viên kỹ thuật</v>
      </c>
      <c r="G37" s="218" t="str">
        <f>PL02_TNTHPT_TTrUBNDTP!G36</f>
        <v>Người/ngày</v>
      </c>
      <c r="H37" s="218">
        <f>PL02_TNTHPT_TTrUBNDTP!H36</f>
        <v>690000</v>
      </c>
      <c r="I37" s="173"/>
    </row>
    <row r="38" spans="1:9" x14ac:dyDescent="0.2">
      <c r="A38" s="215" t="str">
        <f>PL02_TNTHPT_TTrUBNDTP!A37</f>
        <v>g</v>
      </c>
      <c r="B38" s="216" t="str">
        <f>PL02_TNTHPT_TTrUBNDTP!B37</f>
        <v>Trật tự viên, y tế, công an, phục vụ</v>
      </c>
      <c r="C38" s="216" t="str">
        <f>PL02_TNTHPT_TTrUBNDTP!C37</f>
        <v>Người/ngày</v>
      </c>
      <c r="D38" s="217">
        <f>PL02_TNTHPT_TTrUBNDTP!D37</f>
        <v>246000</v>
      </c>
      <c r="E38" s="175" t="str">
        <f>PL02_TNTHPT_TTrUBNDTP!E37</f>
        <v>g</v>
      </c>
      <c r="F38" s="218" t="str">
        <f>PL02_TNTHPT_TTrUBNDTP!F37</f>
        <v>Trật tự viên, y tế, công an, nhân viên phục vụ</v>
      </c>
      <c r="G38" s="218" t="str">
        <f>PL02_TNTHPT_TTrUBNDTP!G37</f>
        <v>Người/ngày</v>
      </c>
      <c r="H38" s="218">
        <f>PL02_TNTHPT_TTrUBNDTP!H37</f>
        <v>380000</v>
      </c>
      <c r="I38" s="173"/>
    </row>
    <row r="39" spans="1:9" s="143" customFormat="1" x14ac:dyDescent="0.2">
      <c r="A39" s="220">
        <f>PL02_TNTHPT_TTrUBNDTP!A38</f>
        <v>7</v>
      </c>
      <c r="B39" s="221" t="str">
        <f>PL02_TNTHPT_TTrUBNDTP!B38</f>
        <v>Ban làm phách bài thi tự luận</v>
      </c>
      <c r="C39" s="221"/>
      <c r="D39" s="222"/>
      <c r="E39" s="199" t="str">
        <f>PL02_TNTHPT_TTrUBNDTP!E38</f>
        <v>7</v>
      </c>
      <c r="F39" s="223" t="str">
        <f>PL02_TNTHPT_TTrUBNDTP!F38</f>
        <v>Ban làm phách bài thi tự luận</v>
      </c>
      <c r="G39" s="218"/>
      <c r="H39" s="218"/>
      <c r="I39" s="181"/>
    </row>
    <row r="40" spans="1:9" x14ac:dyDescent="0.2">
      <c r="A40" s="215" t="str">
        <f>PL02_TNTHPT_TTrUBNDTP!A39</f>
        <v>a</v>
      </c>
      <c r="B40" s="216" t="str">
        <f>PL02_TNTHPT_TTrUBNDTP!B39</f>
        <v>Trưởng ban (làm việc cách ly)</v>
      </c>
      <c r="C40" s="216" t="str">
        <f>PL02_TNTHPT_TTrUBNDTP!C39</f>
        <v>Người/ngày</v>
      </c>
      <c r="D40" s="217">
        <f>PL02_TNTHPT_TTrUBNDTP!D39</f>
        <v>643000</v>
      </c>
      <c r="E40" s="175" t="str">
        <f>PL02_TNTHPT_TTrUBNDTP!E39</f>
        <v>a</v>
      </c>
      <c r="F40" s="218" t="str">
        <f>PL02_TNTHPT_TTrUBNDTP!F39</f>
        <v>Trưởng ban (làm việc cách ly)</v>
      </c>
      <c r="G40" s="218" t="str">
        <f>PL02_TNTHPT_TTrUBNDTP!G39</f>
        <v>Người/ngày</v>
      </c>
      <c r="H40" s="218">
        <f>PL02_TNTHPT_TTrUBNDTP!H39</f>
        <v>990000</v>
      </c>
      <c r="I40" s="173" t="s">
        <v>289</v>
      </c>
    </row>
    <row r="41" spans="1:9" x14ac:dyDescent="0.2">
      <c r="A41" s="215" t="str">
        <f>PL02_TNTHPT_TTrUBNDTP!A40</f>
        <v>b</v>
      </c>
      <c r="B41" s="216" t="str">
        <f>PL02_TNTHPT_TTrUBNDTP!B40</f>
        <v>Các Phó trưởng ban (làm việc cách ly)</v>
      </c>
      <c r="C41" s="216" t="str">
        <f>PL02_TNTHPT_TTrUBNDTP!C40</f>
        <v>Người/ngày</v>
      </c>
      <c r="D41" s="217">
        <f>PL02_TNTHPT_TTrUBNDTP!D40</f>
        <v>536000</v>
      </c>
      <c r="E41" s="175" t="str">
        <f>PL02_TNTHPT_TTrUBNDTP!E40</f>
        <v>b</v>
      </c>
      <c r="F41" s="218" t="str">
        <f>PL02_TNTHPT_TTrUBNDTP!F40</f>
        <v>Phó trưởng ban (làm việc cách ly)</v>
      </c>
      <c r="G41" s="218" t="str">
        <f>PL02_TNTHPT_TTrUBNDTP!G40</f>
        <v>Người/ngày</v>
      </c>
      <c r="H41" s="218">
        <f>PL02_TNTHPT_TTrUBNDTP!H40</f>
        <v>820000</v>
      </c>
      <c r="I41" s="173"/>
    </row>
    <row r="42" spans="1:9" x14ac:dyDescent="0.2">
      <c r="A42" s="215" t="str">
        <f>PL02_TNTHPT_TTrUBNDTP!A41</f>
        <v>c</v>
      </c>
      <c r="B42" s="216" t="str">
        <f>PL02_TNTHPT_TTrUBNDTP!B41</f>
        <v>Các ủy viên, thư ký (làm việc cách ly)</v>
      </c>
      <c r="C42" s="216" t="str">
        <f>PL02_TNTHPT_TTrUBNDTP!C41</f>
        <v>Người/ngày</v>
      </c>
      <c r="D42" s="217">
        <f>PL02_TNTHPT_TTrUBNDTP!D41</f>
        <v>450000</v>
      </c>
      <c r="E42" s="175" t="str">
        <f>PL02_TNTHPT_TTrUBNDTP!E41</f>
        <v>c</v>
      </c>
      <c r="F42" s="218" t="str">
        <f>PL02_TNTHPT_TTrUBNDTP!F41</f>
        <v>Ủy viên (làm việc cách ly)</v>
      </c>
      <c r="G42" s="218" t="str">
        <f>PL02_TNTHPT_TTrUBNDTP!G41</f>
        <v>Người/ngày</v>
      </c>
      <c r="H42" s="218">
        <f>PL02_TNTHPT_TTrUBNDTP!H41</f>
        <v>690000</v>
      </c>
      <c r="I42" s="173"/>
    </row>
    <row r="43" spans="1:9" x14ac:dyDescent="0.2">
      <c r="A43" s="215" t="str">
        <f>PL02_TNTHPT_TTrUBNDTP!A42</f>
        <v>d</v>
      </c>
      <c r="B43" s="216" t="str">
        <f>PL02_TNTHPT_TTrUBNDTP!B42</f>
        <v>Nhân viên phục vụ, công an bảo vệ (làm việc cách ly)</v>
      </c>
      <c r="C43" s="216" t="str">
        <f>PL02_TNTHPT_TTrUBNDTP!C42</f>
        <v>Người/ngày</v>
      </c>
      <c r="D43" s="217">
        <f>PL02_TNTHPT_TTrUBNDTP!D42</f>
        <v>450000</v>
      </c>
      <c r="E43" s="175" t="str">
        <f>PL02_TNTHPT_TTrUBNDTP!E42</f>
        <v>d</v>
      </c>
      <c r="F43" s="218" t="str">
        <f>PL02_TNTHPT_TTrUBNDTP!F42</f>
        <v>Công an, nhân viên (làm việc cách ly)</v>
      </c>
      <c r="G43" s="218" t="str">
        <f>PL02_TNTHPT_TTrUBNDTP!G42</f>
        <v>Người/ngày</v>
      </c>
      <c r="H43" s="218">
        <f>PL02_TNTHPT_TTrUBNDTP!H42</f>
        <v>690000</v>
      </c>
      <c r="I43" s="173"/>
    </row>
    <row r="44" spans="1:9" ht="63" x14ac:dyDescent="0.2">
      <c r="A44" s="215" t="str">
        <f>PL02_TNTHPT_TTrUBNDTP!A43</f>
        <v>e</v>
      </c>
      <c r="B44" s="216" t="str">
        <f>PL02_TNTHPT_TTrUBNDTP!B43</f>
        <v>Nhân viên phục vụ, bảo vệ vòng ngoài</v>
      </c>
      <c r="C44" s="216" t="str">
        <f>PL02_TNTHPT_TTrUBNDTP!C43</f>
        <v>Người/ngày</v>
      </c>
      <c r="D44" s="217">
        <f>PL02_TNTHPT_TTrUBNDTP!D43</f>
        <v>246000</v>
      </c>
      <c r="E44" s="175" t="str">
        <f>PL02_TNTHPT_TTrUBNDTP!E43</f>
        <v>đ</v>
      </c>
      <c r="F44" s="218" t="str">
        <f>PL02_TNTHPT_TTrUBNDTP!F43</f>
        <v>Nhân viên phục vụ, bảo vệ, y tế, công an  vòng ngoài</v>
      </c>
      <c r="G44" s="218" t="str">
        <f>PL02_TNTHPT_TTrUBNDTP!G43</f>
        <v>Người/ngày</v>
      </c>
      <c r="H44" s="218">
        <f>PL02_TNTHPT_TTrUBNDTP!H43</f>
        <v>380000</v>
      </c>
      <c r="I44" s="173" t="s">
        <v>305</v>
      </c>
    </row>
    <row r="45" spans="1:9" s="143" customFormat="1" x14ac:dyDescent="0.2">
      <c r="A45" s="220">
        <f>PL02_TNTHPT_TTrUBNDTP!A44</f>
        <v>8</v>
      </c>
      <c r="B45" s="221" t="str">
        <f>PL02_TNTHPT_TTrUBNDTP!B44</f>
        <v>Ban Chấm thi tự luận</v>
      </c>
      <c r="C45" s="221"/>
      <c r="D45" s="222"/>
      <c r="E45" s="199" t="str">
        <f>PL02_TNTHPT_TTrUBNDTP!E44</f>
        <v>8</v>
      </c>
      <c r="F45" s="223" t="str">
        <f>PL02_TNTHPT_TTrUBNDTP!F44</f>
        <v>Ban Chấm thi</v>
      </c>
      <c r="G45" s="218"/>
      <c r="H45" s="218"/>
      <c r="I45" s="181"/>
    </row>
    <row r="46" spans="1:9" ht="63" x14ac:dyDescent="0.2">
      <c r="A46" s="215" t="str">
        <f>PL02_TNTHPT_TTrUBNDTP!A45</f>
        <v>a</v>
      </c>
      <c r="B46" s="216" t="str">
        <f>PL02_TNTHPT_TTrUBNDTP!B45</f>
        <v>Trưởng ban</v>
      </c>
      <c r="C46" s="216" t="str">
        <f>PL02_TNTHPT_TTrUBNDTP!C45</f>
        <v>Người/ngày</v>
      </c>
      <c r="D46" s="217">
        <f>PL02_TNTHPT_TTrUBNDTP!D45</f>
        <v>643000</v>
      </c>
      <c r="E46" s="175" t="str">
        <f>PL02_TNTHPT_TTrUBNDTP!E45</f>
        <v>a</v>
      </c>
      <c r="F46" s="218" t="str">
        <f>PL02_TNTHPT_TTrUBNDTP!F45</f>
        <v>- Trưởng ban</v>
      </c>
      <c r="G46" s="218" t="str">
        <f>PL02_TNTHPT_TTrUBNDTP!G45</f>
        <v>Người/ngày</v>
      </c>
      <c r="H46" s="218">
        <f>PL02_TNTHPT_TTrUBNDTP!H45</f>
        <v>990000</v>
      </c>
      <c r="I46" s="173" t="s">
        <v>308</v>
      </c>
    </row>
    <row r="47" spans="1:9" x14ac:dyDescent="0.2">
      <c r="A47" s="215" t="str">
        <f>PL02_TNTHPT_TTrUBNDTP!A46</f>
        <v>b</v>
      </c>
      <c r="B47" s="216" t="str">
        <f>PL02_TNTHPT_TTrUBNDTP!B46</f>
        <v>Các Phó trưởng ban</v>
      </c>
      <c r="C47" s="216" t="str">
        <f>PL02_TNTHPT_TTrUBNDTP!C46</f>
        <v>Người/ngày</v>
      </c>
      <c r="D47" s="217">
        <f>PL02_TNTHPT_TTrUBNDTP!D46</f>
        <v>536000</v>
      </c>
      <c r="E47" s="175" t="str">
        <f>PL02_TNTHPT_TTrUBNDTP!E46</f>
        <v>b</v>
      </c>
      <c r="F47" s="218" t="str">
        <f>PL02_TNTHPT_TTrUBNDTP!F46</f>
        <v xml:space="preserve">- Phó trưởng ban </v>
      </c>
      <c r="G47" s="218" t="str">
        <f>PL02_TNTHPT_TTrUBNDTP!G46</f>
        <v>Người/ngày</v>
      </c>
      <c r="H47" s="218">
        <f>PL02_TNTHPT_TTrUBNDTP!H46</f>
        <v>820000</v>
      </c>
      <c r="I47" s="173"/>
    </row>
    <row r="48" spans="1:9" x14ac:dyDescent="0.2">
      <c r="A48" s="215" t="str">
        <f>PL02_TNTHPT_TTrUBNDTP!A47</f>
        <v>c</v>
      </c>
      <c r="B48" s="216" t="str">
        <f>PL02_TNTHPT_TTrUBNDTP!B47</f>
        <v>Các ủy viên, thư ký, kỹ thuật viên</v>
      </c>
      <c r="C48" s="216" t="str">
        <f>PL02_TNTHPT_TTrUBNDTP!C47</f>
        <v>Người/ngày</v>
      </c>
      <c r="D48" s="217">
        <f>PL02_TNTHPT_TTrUBNDTP!D47</f>
        <v>450000</v>
      </c>
      <c r="E48" s="175" t="str">
        <f>PL02_TNTHPT_TTrUBNDTP!E47</f>
        <v>c</v>
      </c>
      <c r="F48" s="218" t="str">
        <f>PL02_TNTHPT_TTrUBNDTP!F47</f>
        <v>- Ủy viên, giám sát</v>
      </c>
      <c r="G48" s="218" t="str">
        <f>PL02_TNTHPT_TTrUBNDTP!G47</f>
        <v>Người/ngày</v>
      </c>
      <c r="H48" s="218">
        <f>PL02_TNTHPT_TTrUBNDTP!H47</f>
        <v>690000</v>
      </c>
      <c r="I48" s="173"/>
    </row>
    <row r="49" spans="1:9" ht="47.25" x14ac:dyDescent="0.2">
      <c r="A49" s="215" t="str">
        <f>PL02_TNTHPT_TTrUBNDTP!A48</f>
        <v>d</v>
      </c>
      <c r="B49" s="173" t="str">
        <f>PL02_TNTHPT_TTrUBNDTP!B48</f>
        <v>Chấm bài thi tự luận (Số lượng bài thi mỗi cán bộ chấm thi phải hoàn thành trong một ngày theo quy định)</v>
      </c>
      <c r="C49" s="216" t="str">
        <f>PL02_TNTHPT_TTrUBNDTP!C48</f>
        <v>Người/ngày</v>
      </c>
      <c r="D49" s="217">
        <f>PL02_TNTHPT_TTrUBNDTP!D48</f>
        <v>504000</v>
      </c>
      <c r="E49" s="175" t="str">
        <f>PL02_TNTHPT_TTrUBNDTP!E48</f>
        <v>d</v>
      </c>
      <c r="F49" s="224" t="str">
        <f>PL02_TNTHPT_TTrUBNDTP!F48</f>
        <v>- Tiền công giám khảo chấm thi tự luận, thi trắc nghiệm (Số lượng bài thi mỗi Giám khảo phải hoàn thành trong một ngày theo quy định)</v>
      </c>
      <c r="G49" s="218" t="str">
        <f>PL02_TNTHPT_TTrUBNDTP!G48</f>
        <v>Người/ngày</v>
      </c>
      <c r="H49" s="218">
        <f>PL02_TNTHPT_TTrUBNDTP!H48</f>
        <v>770000</v>
      </c>
      <c r="I49" s="173"/>
    </row>
    <row r="50" spans="1:9" x14ac:dyDescent="0.2">
      <c r="A50" s="215" t="str">
        <f>PL02_TNTHPT_TTrUBNDTP!A49</f>
        <v>đ</v>
      </c>
      <c r="B50" s="216" t="str">
        <f>PL02_TNTHPT_TTrUBNDTP!B49</f>
        <v>Công an, bảo vệ, y tế, phục vụ</v>
      </c>
      <c r="C50" s="216" t="str">
        <f>PL02_TNTHPT_TTrUBNDTP!C49</f>
        <v>Người/ngày</v>
      </c>
      <c r="D50" s="217">
        <f>PL02_TNTHPT_TTrUBNDTP!D49</f>
        <v>246000</v>
      </c>
      <c r="E50" s="175" t="str">
        <f>PL02_TNTHPT_TTrUBNDTP!E49</f>
        <v>đ</v>
      </c>
      <c r="F50" s="218" t="str">
        <f>PL02_TNTHPT_TTrUBNDTP!F49</f>
        <v xml:space="preserve">- Công an, bảo vệ, y tế, nhân viên phục vụ </v>
      </c>
      <c r="G50" s="218" t="str">
        <f>PL02_TNTHPT_TTrUBNDTP!G49</f>
        <v>Người/ngày</v>
      </c>
      <c r="H50" s="218">
        <f>PL02_TNTHPT_TTrUBNDTP!H49</f>
        <v>380000</v>
      </c>
      <c r="I50" s="173"/>
    </row>
    <row r="51" spans="1:9" s="143" customFormat="1" x14ac:dyDescent="0.2">
      <c r="A51" s="220">
        <f>PL02_TNTHPT_TTrUBNDTP!A50</f>
        <v>9</v>
      </c>
      <c r="B51" s="221" t="str">
        <f>PL02_TNTHPT_TTrUBNDTP!B50</f>
        <v>Chấm thi trắc nghiệm</v>
      </c>
      <c r="C51" s="221"/>
      <c r="D51" s="222"/>
      <c r="E51" s="199" t="str">
        <f>PL02_TNTHPT_TTrUBNDTP!E50</f>
        <v>9</v>
      </c>
      <c r="F51" s="223" t="str">
        <f>PL02_TNTHPT_TTrUBNDTP!F50</f>
        <v xml:space="preserve">Ban phúc khảo </v>
      </c>
      <c r="G51" s="218"/>
      <c r="H51" s="218"/>
      <c r="I51" s="181"/>
    </row>
    <row r="52" spans="1:9" ht="31.5" x14ac:dyDescent="0.2">
      <c r="A52" s="215" t="str">
        <f>PL02_TNTHPT_TTrUBNDTP!A51</f>
        <v>a</v>
      </c>
      <c r="B52" s="173" t="str">
        <f>PL02_TNTHPT_TTrUBNDTP!B51</f>
        <v>Chấm bài thi trắc nghiệm (Số lượng bài thi mỗi cán bộ chấm thi phải hoàn thành trong một ngày theo quy định)</v>
      </c>
      <c r="C52" s="216" t="str">
        <f>PL02_TNTHPT_TTrUBNDTP!C51</f>
        <v>Người/ngày</v>
      </c>
      <c r="D52" s="217">
        <f>PL02_TNTHPT_TTrUBNDTP!D51</f>
        <v>504000</v>
      </c>
      <c r="E52" s="175" t="str">
        <f>PL02_TNTHPT_TTrUBNDTP!E51</f>
        <v>a</v>
      </c>
      <c r="F52" s="218" t="str">
        <f>PL02_TNTHPT_TTrUBNDTP!F51</f>
        <v>Trưởng ban</v>
      </c>
      <c r="G52" s="218" t="str">
        <f>PL02_TNTHPT_TTrUBNDTP!G51</f>
        <v>Người/ngày</v>
      </c>
      <c r="H52" s="218">
        <f>PL02_TNTHPT_TTrUBNDTP!H51</f>
        <v>990000</v>
      </c>
      <c r="I52" s="173"/>
    </row>
    <row r="53" spans="1:9" x14ac:dyDescent="0.2">
      <c r="A53" s="215" t="str">
        <f>PL02_TNTHPT_TTrUBNDTP!A52</f>
        <v>b</v>
      </c>
      <c r="B53" s="216" t="str">
        <f>PL02_TNTHPT_TTrUBNDTP!B52</f>
        <v>Trưởng ban</v>
      </c>
      <c r="C53" s="216" t="str">
        <f>PL02_TNTHPT_TTrUBNDTP!C52</f>
        <v>Người/ngày</v>
      </c>
      <c r="D53" s="217">
        <f>PL02_TNTHPT_TTrUBNDTP!D52</f>
        <v>643000</v>
      </c>
      <c r="E53" s="175" t="str">
        <f>PL02_TNTHPT_TTrUBNDTP!E52</f>
        <v>b</v>
      </c>
      <c r="F53" s="218" t="str">
        <f>PL02_TNTHPT_TTrUBNDTP!F52</f>
        <v xml:space="preserve">Phó trưởng ban </v>
      </c>
      <c r="G53" s="218" t="str">
        <f>PL02_TNTHPT_TTrUBNDTP!G52</f>
        <v>Người/ngày</v>
      </c>
      <c r="H53" s="218">
        <f>PL02_TNTHPT_TTrUBNDTP!H52</f>
        <v>820000</v>
      </c>
      <c r="I53" s="173"/>
    </row>
    <row r="54" spans="1:9" x14ac:dyDescent="0.2">
      <c r="A54" s="215" t="str">
        <f>PL02_TNTHPT_TTrUBNDTP!A53</f>
        <v>c</v>
      </c>
      <c r="B54" s="216" t="str">
        <f>PL02_TNTHPT_TTrUBNDTP!B53</f>
        <v>Các Phó trưởng ban</v>
      </c>
      <c r="C54" s="216" t="str">
        <f>PL02_TNTHPT_TTrUBNDTP!C53</f>
        <v>Người/ngày</v>
      </c>
      <c r="D54" s="217">
        <f>PL02_TNTHPT_TTrUBNDTP!D53</f>
        <v>536000</v>
      </c>
      <c r="E54" s="175" t="str">
        <f>PL02_TNTHPT_TTrUBNDTP!E53</f>
        <v>c</v>
      </c>
      <c r="F54" s="218" t="str">
        <f>PL02_TNTHPT_TTrUBNDTP!F53</f>
        <v>Ủy viên, giám sát</v>
      </c>
      <c r="G54" s="218" t="str">
        <f>PL02_TNTHPT_TTrUBNDTP!G53</f>
        <v>Người/ngày</v>
      </c>
      <c r="H54" s="218">
        <f>PL02_TNTHPT_TTrUBNDTP!H53</f>
        <v>690000</v>
      </c>
      <c r="I54" s="173"/>
    </row>
    <row r="55" spans="1:9" ht="47.25" x14ac:dyDescent="0.2">
      <c r="A55" s="215" t="str">
        <f>PL02_TNTHPT_TTrUBNDTP!A54</f>
        <v>d</v>
      </c>
      <c r="B55" s="216" t="str">
        <f>PL02_TNTHPT_TTrUBNDTP!B54</f>
        <v>Các ủy viên, thư ký, kỹ thuật viên</v>
      </c>
      <c r="C55" s="216" t="str">
        <f>PL02_TNTHPT_TTrUBNDTP!C54</f>
        <v>Người/ngày</v>
      </c>
      <c r="D55" s="217">
        <f>PL02_TNTHPT_TTrUBNDTP!D54</f>
        <v>450000</v>
      </c>
      <c r="E55" s="175" t="str">
        <f>PL02_TNTHPT_TTrUBNDTP!E54</f>
        <v>d</v>
      </c>
      <c r="F55" s="224" t="str">
        <f>PL02_TNTHPT_TTrUBNDTP!F54</f>
        <v>Tiền công giám khảo chấm phúc khảo thi tự luận, thi trắc nghiệm (Số lượng bài thi mỗi Giám khảo phải hoàn thành trong một ngày theo quy định)</v>
      </c>
      <c r="G55" s="218" t="str">
        <f>PL02_TNTHPT_TTrUBNDTP!G54</f>
        <v>Người/ngày</v>
      </c>
      <c r="H55" s="218">
        <f>PL02_TNTHPT_TTrUBNDTP!H54</f>
        <v>770000</v>
      </c>
      <c r="I55" s="173"/>
    </row>
    <row r="56" spans="1:9" x14ac:dyDescent="0.2">
      <c r="A56" s="215" t="str">
        <f>PL02_TNTHPT_TTrUBNDTP!A55</f>
        <v>e</v>
      </c>
      <c r="B56" s="216" t="str">
        <f>PL02_TNTHPT_TTrUBNDTP!B55</f>
        <v>Công an, bảo vệ, y tế, phục vụ</v>
      </c>
      <c r="C56" s="216" t="str">
        <f>PL02_TNTHPT_TTrUBNDTP!C55</f>
        <v>Người/ngày</v>
      </c>
      <c r="D56" s="217">
        <f>PL02_TNTHPT_TTrUBNDTP!D55</f>
        <v>246000</v>
      </c>
      <c r="E56" s="175" t="str">
        <f>PL02_TNTHPT_TTrUBNDTP!E55</f>
        <v>đ</v>
      </c>
      <c r="F56" s="218" t="str">
        <f>PL02_TNTHPT_TTrUBNDTP!F55</f>
        <v xml:space="preserve">Công an, bảo vệ, y tế, nhân viên phục vụ </v>
      </c>
      <c r="G56" s="218" t="str">
        <f>PL02_TNTHPT_TTrUBNDTP!G55</f>
        <v>Người/ngày</v>
      </c>
      <c r="H56" s="218">
        <f>PL02_TNTHPT_TTrUBNDTP!H55</f>
        <v>380000</v>
      </c>
      <c r="I56" s="173"/>
    </row>
    <row r="57" spans="1:9" x14ac:dyDescent="0.2">
      <c r="A57" s="215">
        <f>PL02_TNTHPT_TTrUBNDTP!A56</f>
        <v>10</v>
      </c>
      <c r="B57" s="221" t="str">
        <f>PL02_TNTHPT_TTrUBNDTP!B56</f>
        <v>Ban Phúc khảo bài thi tự luận</v>
      </c>
      <c r="C57" s="216"/>
      <c r="D57" s="217"/>
      <c r="E57" s="175"/>
      <c r="F57" s="218"/>
      <c r="G57" s="218"/>
      <c r="H57" s="218"/>
      <c r="I57" s="173"/>
    </row>
    <row r="58" spans="1:9" x14ac:dyDescent="0.2">
      <c r="A58" s="215" t="str">
        <f>PL02_TNTHPT_TTrUBNDTP!A57</f>
        <v>a</v>
      </c>
      <c r="B58" s="216" t="str">
        <f>PL02_TNTHPT_TTrUBNDTP!B57</f>
        <v>Trưởng ban</v>
      </c>
      <c r="C58" s="216" t="str">
        <f>PL02_TNTHPT_TTrUBNDTP!C57</f>
        <v>Người/ngày</v>
      </c>
      <c r="D58" s="217">
        <f>PL02_TNTHPT_TTrUBNDTP!D57</f>
        <v>643000</v>
      </c>
      <c r="E58" s="175"/>
      <c r="F58" s="218"/>
      <c r="G58" s="218"/>
      <c r="H58" s="218"/>
      <c r="I58" s="173"/>
    </row>
    <row r="59" spans="1:9" x14ac:dyDescent="0.2">
      <c r="A59" s="215" t="str">
        <f>PL02_TNTHPT_TTrUBNDTP!A58</f>
        <v>b</v>
      </c>
      <c r="B59" s="216" t="str">
        <f>PL02_TNTHPT_TTrUBNDTP!B58</f>
        <v>Các Phó trưởng ban</v>
      </c>
      <c r="C59" s="216" t="str">
        <f>PL02_TNTHPT_TTrUBNDTP!C58</f>
        <v>Người/ngày</v>
      </c>
      <c r="D59" s="217">
        <f>PL02_TNTHPT_TTrUBNDTP!D58</f>
        <v>536000</v>
      </c>
      <c r="E59" s="175"/>
      <c r="F59" s="218"/>
      <c r="G59" s="218"/>
      <c r="H59" s="218"/>
      <c r="I59" s="173"/>
    </row>
    <row r="60" spans="1:9" x14ac:dyDescent="0.2">
      <c r="A60" s="215" t="str">
        <f>PL02_TNTHPT_TTrUBNDTP!A59</f>
        <v>c</v>
      </c>
      <c r="B60" s="216" t="str">
        <f>PL02_TNTHPT_TTrUBNDTP!B59</f>
        <v>Các ủy viên, thư ký, kỹ thuật viên</v>
      </c>
      <c r="C60" s="216" t="str">
        <f>PL02_TNTHPT_TTrUBNDTP!C59</f>
        <v>Người/ngày</v>
      </c>
      <c r="D60" s="217">
        <f>PL02_TNTHPT_TTrUBNDTP!D59</f>
        <v>450000</v>
      </c>
      <c r="E60" s="175"/>
      <c r="F60" s="218"/>
      <c r="G60" s="218"/>
      <c r="H60" s="218"/>
      <c r="I60" s="173"/>
    </row>
    <row r="61" spans="1:9" ht="31.5" x14ac:dyDescent="0.2">
      <c r="A61" s="215" t="str">
        <f>PL02_TNTHPT_TTrUBNDTP!A60</f>
        <v>d</v>
      </c>
      <c r="B61" s="173" t="str">
        <f>PL02_TNTHPT_TTrUBNDTP!B60</f>
        <v>Chấm bài thi tự luận (Số lượng bài thi mỗi cán bộ chấm thi phải hoàn thành trong một ngày theo quy định)</v>
      </c>
      <c r="C61" s="216" t="str">
        <f>PL02_TNTHPT_TTrUBNDTP!C60</f>
        <v>Người/ngày</v>
      </c>
      <c r="D61" s="217">
        <f>PL02_TNTHPT_TTrUBNDTP!D60</f>
        <v>504000</v>
      </c>
      <c r="E61" s="175"/>
      <c r="F61" s="218"/>
      <c r="G61" s="218"/>
      <c r="H61" s="218"/>
      <c r="I61" s="173"/>
    </row>
    <row r="62" spans="1:9" x14ac:dyDescent="0.2">
      <c r="A62" s="215" t="str">
        <f>PL02_TNTHPT_TTrUBNDTP!A61</f>
        <v>e</v>
      </c>
      <c r="B62" s="216" t="str">
        <f>PL02_TNTHPT_TTrUBNDTP!B61</f>
        <v>Công an, bảo vệ, y tế, phục vụ</v>
      </c>
      <c r="C62" s="216" t="str">
        <f>PL02_TNTHPT_TTrUBNDTP!C61</f>
        <v>Người/ngày</v>
      </c>
      <c r="D62" s="217">
        <f>PL02_TNTHPT_TTrUBNDTP!D61</f>
        <v>246000</v>
      </c>
      <c r="E62" s="175"/>
      <c r="F62" s="218"/>
      <c r="G62" s="218"/>
      <c r="H62" s="218"/>
      <c r="I62" s="173"/>
    </row>
    <row r="63" spans="1:9" x14ac:dyDescent="0.2">
      <c r="A63" s="215">
        <f>PL02_TNTHPT_TTrUBNDTP!A62</f>
        <v>11</v>
      </c>
      <c r="B63" s="216" t="str">
        <f>PL02_TNTHPT_TTrUBNDTP!B62</f>
        <v>Chấm Phúc khảo bài thi trắc nghiệm</v>
      </c>
      <c r="C63" s="216"/>
      <c r="D63" s="217"/>
      <c r="E63" s="175"/>
      <c r="F63" s="218"/>
      <c r="G63" s="218"/>
      <c r="H63" s="218"/>
      <c r="I63" s="173"/>
    </row>
    <row r="64" spans="1:9" ht="31.5" x14ac:dyDescent="0.2">
      <c r="A64" s="215" t="str">
        <f>PL02_TNTHPT_TTrUBNDTP!A63</f>
        <v>a</v>
      </c>
      <c r="B64" s="173" t="str">
        <f>PL02_TNTHPT_TTrUBNDTP!B63</f>
        <v>Chấm bài thi trắc nghiệm (Số lượng bài thi mỗi cán bộ chấm thi phải hoàn thành trong một ngày theo quy định)</v>
      </c>
      <c r="C64" s="216" t="str">
        <f>PL02_TNTHPT_TTrUBNDTP!C63</f>
        <v>Người/ngày</v>
      </c>
      <c r="D64" s="217">
        <f>PL02_TNTHPT_TTrUBNDTP!D63</f>
        <v>504000</v>
      </c>
      <c r="E64" s="175"/>
      <c r="F64" s="218"/>
      <c r="G64" s="218"/>
      <c r="H64" s="218"/>
      <c r="I64" s="173"/>
    </row>
    <row r="65" spans="1:9" x14ac:dyDescent="0.2">
      <c r="A65" s="215" t="str">
        <f>PL02_TNTHPT_TTrUBNDTP!A64</f>
        <v>b</v>
      </c>
      <c r="B65" s="216" t="str">
        <f>PL02_TNTHPT_TTrUBNDTP!B64</f>
        <v>Trưởng ban</v>
      </c>
      <c r="C65" s="216" t="str">
        <f>PL02_TNTHPT_TTrUBNDTP!C64</f>
        <v>Người/ngày</v>
      </c>
      <c r="D65" s="217">
        <f>PL02_TNTHPT_TTrUBNDTP!D64</f>
        <v>643000</v>
      </c>
      <c r="E65" s="175"/>
      <c r="F65" s="218"/>
      <c r="G65" s="218"/>
      <c r="H65" s="218"/>
      <c r="I65" s="173"/>
    </row>
    <row r="66" spans="1:9" x14ac:dyDescent="0.2">
      <c r="A66" s="215" t="str">
        <f>PL02_TNTHPT_TTrUBNDTP!A65</f>
        <v>c</v>
      </c>
      <c r="B66" s="216" t="str">
        <f>PL02_TNTHPT_TTrUBNDTP!B65</f>
        <v>Các Phó trưởng ban</v>
      </c>
      <c r="C66" s="216" t="str">
        <f>PL02_TNTHPT_TTrUBNDTP!C65</f>
        <v>Người/ngày</v>
      </c>
      <c r="D66" s="217">
        <f>PL02_TNTHPT_TTrUBNDTP!D65</f>
        <v>536000</v>
      </c>
      <c r="E66" s="175"/>
      <c r="F66" s="218"/>
      <c r="G66" s="218"/>
      <c r="H66" s="218"/>
      <c r="I66" s="173"/>
    </row>
    <row r="67" spans="1:9" x14ac:dyDescent="0.2">
      <c r="A67" s="215" t="str">
        <f>PL02_TNTHPT_TTrUBNDTP!A66</f>
        <v>d</v>
      </c>
      <c r="B67" s="216" t="str">
        <f>PL02_TNTHPT_TTrUBNDTP!B66</f>
        <v>Các ủy viên, thư ký, kỹ thuật viên</v>
      </c>
      <c r="C67" s="216" t="str">
        <f>PL02_TNTHPT_TTrUBNDTP!C66</f>
        <v>Người/ngày</v>
      </c>
      <c r="D67" s="217">
        <f>PL02_TNTHPT_TTrUBNDTP!D66</f>
        <v>450000</v>
      </c>
      <c r="E67" s="175"/>
      <c r="F67" s="218"/>
      <c r="G67" s="218"/>
      <c r="H67" s="218"/>
      <c r="I67" s="173"/>
    </row>
    <row r="68" spans="1:9" x14ac:dyDescent="0.2">
      <c r="A68" s="215" t="str">
        <f>PL02_TNTHPT_TTrUBNDTP!A67</f>
        <v>e</v>
      </c>
      <c r="B68" s="216" t="str">
        <f>PL02_TNTHPT_TTrUBNDTP!B67</f>
        <v>Công an, bảo vệ, y tế, phục vụ</v>
      </c>
      <c r="C68" s="216" t="str">
        <f>PL02_TNTHPT_TTrUBNDTP!C67</f>
        <v>Người/ngày</v>
      </c>
      <c r="D68" s="217">
        <f>PL02_TNTHPT_TTrUBNDTP!D67</f>
        <v>246000</v>
      </c>
      <c r="E68" s="175"/>
      <c r="F68" s="218"/>
      <c r="G68" s="218"/>
      <c r="H68" s="218"/>
      <c r="I68" s="173"/>
    </row>
    <row r="69" spans="1:9" ht="63" x14ac:dyDescent="0.2">
      <c r="A69" s="215">
        <f>PL02_TNTHPT_TTrUBNDTP!A68</f>
        <v>12</v>
      </c>
      <c r="B69" s="221" t="str">
        <f>PL02_TNTHPT_TTrUBNDTP!B68</f>
        <v>Hỗ trợ cộng tác viên thanh tra</v>
      </c>
      <c r="C69" s="216" t="str">
        <f>PL02_TNTHPT_TTrUBNDTP!C68</f>
        <v>Người/ngày</v>
      </c>
      <c r="D69" s="217">
        <f>PL02_TNTHPT_TTrUBNDTP!D68</f>
        <v>450000</v>
      </c>
      <c r="E69" s="199" t="str">
        <f>PL02_TNTHPT_TTrUBNDTP!E68</f>
        <v>10</v>
      </c>
      <c r="F69" s="223" t="str">
        <f>PL02_TNTHPT_TTrUBNDTP!F68</f>
        <v>Công tác kiểm tra</v>
      </c>
      <c r="G69" s="218"/>
      <c r="H69" s="218"/>
      <c r="I69" s="173" t="s">
        <v>314</v>
      </c>
    </row>
    <row r="70" spans="1:9" x14ac:dyDescent="0.2">
      <c r="A70" s="215"/>
      <c r="B70" s="225"/>
      <c r="C70" s="225"/>
      <c r="D70" s="225"/>
      <c r="E70" s="175" t="str">
        <f>PL02_TNTHPT_TTrUBNDTP!E69</f>
        <v>10.1</v>
      </c>
      <c r="F70" s="223" t="str">
        <f>PL02_TNTHPT_TTrUBNDTP!F69</f>
        <v>Chuẩn bị thi; Coi thi</v>
      </c>
      <c r="G70" s="218"/>
      <c r="H70" s="218"/>
      <c r="I70" s="173"/>
    </row>
    <row r="71" spans="1:9" x14ac:dyDescent="0.2">
      <c r="A71" s="215"/>
      <c r="B71" s="225"/>
      <c r="C71" s="225"/>
      <c r="D71" s="225"/>
      <c r="E71" s="175" t="str">
        <f>PL02_TNTHPT_TTrUBNDTP!E70</f>
        <v>a</v>
      </c>
      <c r="F71" s="218" t="str">
        <f>PL02_TNTHPT_TTrUBNDTP!F70</f>
        <v>Trưởng đoàn</v>
      </c>
      <c r="G71" s="218" t="str">
        <f>PL02_TNTHPT_TTrUBNDTP!G70</f>
        <v>Người/ngày</v>
      </c>
      <c r="H71" s="218">
        <f>PL02_TNTHPT_TTrUBNDTP!H70</f>
        <v>860000</v>
      </c>
      <c r="I71" s="173" t="s">
        <v>316</v>
      </c>
    </row>
    <row r="72" spans="1:9" x14ac:dyDescent="0.2">
      <c r="A72" s="215"/>
      <c r="B72" s="225"/>
      <c r="C72" s="225"/>
      <c r="D72" s="225"/>
      <c r="E72" s="175" t="str">
        <f>PL02_TNTHPT_TTrUBNDTP!E71</f>
        <v>b</v>
      </c>
      <c r="F72" s="218" t="str">
        <f>PL02_TNTHPT_TTrUBNDTP!F71</f>
        <v>Phó trường đoàn</v>
      </c>
      <c r="G72" s="218" t="str">
        <f>PL02_TNTHPT_TTrUBNDTP!G71</f>
        <v>Người/ngày</v>
      </c>
      <c r="H72" s="218">
        <f>PL02_TNTHPT_TTrUBNDTP!H71</f>
        <v>820000</v>
      </c>
      <c r="I72" s="173" t="s">
        <v>317</v>
      </c>
    </row>
    <row r="73" spans="1:9" x14ac:dyDescent="0.2">
      <c r="A73" s="215"/>
      <c r="B73" s="225"/>
      <c r="C73" s="225"/>
      <c r="D73" s="225"/>
      <c r="E73" s="175" t="str">
        <f>PL02_TNTHPT_TTrUBNDTP!E72</f>
        <v>c</v>
      </c>
      <c r="F73" s="218" t="str">
        <f>PL02_TNTHPT_TTrUBNDTP!F72</f>
        <v>Ủy viên</v>
      </c>
      <c r="G73" s="218" t="str">
        <f>PL02_TNTHPT_TTrUBNDTP!G72</f>
        <v>Người/ngày</v>
      </c>
      <c r="H73" s="218">
        <f>PL02_TNTHPT_TTrUBNDTP!H72</f>
        <v>690000</v>
      </c>
      <c r="I73" s="173" t="s">
        <v>318</v>
      </c>
    </row>
    <row r="74" spans="1:9" x14ac:dyDescent="0.2">
      <c r="A74" s="215"/>
      <c r="B74" s="225"/>
      <c r="C74" s="225"/>
      <c r="D74" s="225"/>
      <c r="E74" s="175" t="str">
        <f>PL02_TNTHPT_TTrUBNDTP!E73</f>
        <v>d</v>
      </c>
      <c r="F74" s="218" t="str">
        <f>PL02_TNTHPT_TTrUBNDTP!F73</f>
        <v>Nhân viên phục vụ</v>
      </c>
      <c r="G74" s="218" t="str">
        <f>PL02_TNTHPT_TTrUBNDTP!G73</f>
        <v>Người/ngày</v>
      </c>
      <c r="H74" s="218">
        <f>PL02_TNTHPT_TTrUBNDTP!H73</f>
        <v>380000</v>
      </c>
      <c r="I74" s="173" t="s">
        <v>319</v>
      </c>
    </row>
    <row r="75" spans="1:9" x14ac:dyDescent="0.2">
      <c r="A75" s="215"/>
      <c r="B75" s="225"/>
      <c r="C75" s="225"/>
      <c r="D75" s="225"/>
      <c r="E75" s="175" t="str">
        <f>PL02_TNTHPT_TTrUBNDTP!E74</f>
        <v>10.2</v>
      </c>
      <c r="F75" s="223" t="str">
        <f>PL02_TNTHPT_TTrUBNDTP!F74</f>
        <v>Chấm thi; Phúc khảo</v>
      </c>
      <c r="G75" s="218"/>
      <c r="H75" s="218"/>
      <c r="I75" s="173"/>
    </row>
    <row r="76" spans="1:9" x14ac:dyDescent="0.2">
      <c r="A76" s="215"/>
      <c r="B76" s="225"/>
      <c r="C76" s="225"/>
      <c r="D76" s="225"/>
      <c r="E76" s="175" t="str">
        <f>PL02_TNTHPT_TTrUBNDTP!E75</f>
        <v>a</v>
      </c>
      <c r="F76" s="218" t="str">
        <f>PL02_TNTHPT_TTrUBNDTP!F75</f>
        <v>Trưởng đoàn</v>
      </c>
      <c r="G76" s="218" t="str">
        <f>PL02_TNTHPT_TTrUBNDTP!G75</f>
        <v>Người/ngày</v>
      </c>
      <c r="H76" s="218">
        <f>PL02_TNTHPT_TTrUBNDTP!H75</f>
        <v>820000</v>
      </c>
      <c r="I76" s="173" t="s">
        <v>321</v>
      </c>
    </row>
    <row r="77" spans="1:9" x14ac:dyDescent="0.2">
      <c r="A77" s="215"/>
      <c r="B77" s="225"/>
      <c r="C77" s="225"/>
      <c r="D77" s="225"/>
      <c r="E77" s="175" t="str">
        <f>PL02_TNTHPT_TTrUBNDTP!E76</f>
        <v>b</v>
      </c>
      <c r="F77" s="218" t="str">
        <f>PL02_TNTHPT_TTrUBNDTP!F76</f>
        <v>Phó trưởng đoàn</v>
      </c>
      <c r="G77" s="218" t="str">
        <f>PL02_TNTHPT_TTrUBNDTP!G76</f>
        <v>Người/ngày</v>
      </c>
      <c r="H77" s="218">
        <f>PL02_TNTHPT_TTrUBNDTP!H76</f>
        <v>780000</v>
      </c>
      <c r="I77" s="173" t="s">
        <v>322</v>
      </c>
    </row>
    <row r="78" spans="1:9" x14ac:dyDescent="0.2">
      <c r="A78" s="215"/>
      <c r="B78" s="225"/>
      <c r="C78" s="225"/>
      <c r="D78" s="225"/>
      <c r="E78" s="175" t="str">
        <f>PL02_TNTHPT_TTrUBNDTP!E77</f>
        <v>c</v>
      </c>
      <c r="F78" s="218" t="str">
        <f>PL02_TNTHPT_TTrUBNDTP!F77</f>
        <v>Ủy viên</v>
      </c>
      <c r="G78" s="218" t="str">
        <f>PL02_TNTHPT_TTrUBNDTP!G77</f>
        <v>Người/ngày</v>
      </c>
      <c r="H78" s="218">
        <f>PL02_TNTHPT_TTrUBNDTP!H77</f>
        <v>690000</v>
      </c>
      <c r="I78" s="173" t="s">
        <v>323</v>
      </c>
    </row>
    <row r="79" spans="1:9" x14ac:dyDescent="0.2">
      <c r="A79" s="226"/>
      <c r="B79" s="227"/>
      <c r="C79" s="227"/>
      <c r="D79" s="227"/>
      <c r="E79" s="188" t="str">
        <f>PL02_TNTHPT_TTrUBNDTP!E78</f>
        <v>d</v>
      </c>
      <c r="F79" s="228" t="str">
        <f>PL02_TNTHPT_TTrUBNDTP!F78</f>
        <v>Nhân viên phục vụ</v>
      </c>
      <c r="G79" s="228" t="str">
        <f>PL02_TNTHPT_TTrUBNDTP!G78</f>
        <v>Người/ngày</v>
      </c>
      <c r="H79" s="228">
        <f>PL02_TNTHPT_TTrUBNDTP!H78</f>
        <v>380000</v>
      </c>
      <c r="I79" s="186" t="s">
        <v>324</v>
      </c>
    </row>
    <row r="80" spans="1:9" x14ac:dyDescent="0.2">
      <c r="I80" s="162"/>
    </row>
  </sheetData>
  <autoFilter ref="A7:L79"/>
  <mergeCells count="5">
    <mergeCell ref="A3:I3"/>
    <mergeCell ref="A4:I4"/>
    <mergeCell ref="I6:I7"/>
    <mergeCell ref="E6:H6"/>
    <mergeCell ref="A6:D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workbookViewId="0">
      <selection activeCell="F8" sqref="F8"/>
    </sheetView>
  </sheetViews>
  <sheetFormatPr defaultColWidth="9.140625" defaultRowHeight="15.75" x14ac:dyDescent="0.2"/>
  <cols>
    <col min="1" max="1" width="9.140625" style="105"/>
    <col min="2" max="2" width="38.140625" style="105" customWidth="1"/>
    <col min="3" max="3" width="17.7109375" style="105" customWidth="1"/>
    <col min="4" max="4" width="16.140625" style="1"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05" hidden="1" customWidth="1"/>
    <col min="11" max="11" width="9" style="105" hidden="1" customWidth="1"/>
    <col min="12" max="16384" width="9.140625" style="105"/>
  </cols>
  <sheetData>
    <row r="1" spans="1:11" ht="18.75" x14ac:dyDescent="0.2">
      <c r="A1" s="256" t="s">
        <v>93</v>
      </c>
      <c r="B1" s="256"/>
      <c r="C1" s="256"/>
      <c r="D1" s="256"/>
      <c r="E1" s="256"/>
      <c r="F1" s="256"/>
      <c r="G1" s="256"/>
      <c r="H1" s="256"/>
      <c r="I1" s="256"/>
    </row>
    <row r="2" spans="1:11" ht="16.5" customHeight="1" x14ac:dyDescent="0.2">
      <c r="A2" s="257" t="s">
        <v>284</v>
      </c>
      <c r="B2" s="257"/>
      <c r="C2" s="257"/>
      <c r="D2" s="257"/>
      <c r="E2" s="257"/>
      <c r="F2" s="257"/>
      <c r="G2" s="257"/>
      <c r="H2" s="257"/>
      <c r="I2" s="257"/>
    </row>
    <row r="3" spans="1:11" ht="30.75" customHeight="1" x14ac:dyDescent="0.2">
      <c r="A3" s="258" t="s">
        <v>239</v>
      </c>
      <c r="B3" s="258"/>
      <c r="C3" s="258"/>
      <c r="D3" s="258"/>
      <c r="E3" s="258"/>
      <c r="F3" s="258"/>
      <c r="G3" s="258"/>
      <c r="H3" s="258"/>
      <c r="I3" s="258"/>
    </row>
    <row r="5" spans="1:11" ht="38.25" customHeight="1" x14ac:dyDescent="0.2">
      <c r="A5" s="259" t="s">
        <v>250</v>
      </c>
      <c r="B5" s="260"/>
      <c r="C5" s="260"/>
      <c r="D5" s="261"/>
      <c r="E5" s="259" t="s">
        <v>259</v>
      </c>
      <c r="F5" s="260"/>
      <c r="G5" s="260"/>
      <c r="H5" s="260"/>
      <c r="I5" s="261"/>
    </row>
    <row r="6" spans="1:11" s="107" customFormat="1" ht="47.25" x14ac:dyDescent="0.2">
      <c r="A6" s="130" t="s">
        <v>0</v>
      </c>
      <c r="B6" s="130" t="s">
        <v>2</v>
      </c>
      <c r="C6" s="130" t="s">
        <v>1</v>
      </c>
      <c r="D6" s="8" t="s">
        <v>249</v>
      </c>
      <c r="E6" s="133" t="s">
        <v>0</v>
      </c>
      <c r="F6" s="130" t="s">
        <v>2</v>
      </c>
      <c r="G6" s="130" t="s">
        <v>1</v>
      </c>
      <c r="H6" s="130" t="s">
        <v>219</v>
      </c>
      <c r="I6" s="130" t="s">
        <v>237</v>
      </c>
    </row>
    <row r="7" spans="1:11" s="107" customFormat="1" x14ac:dyDescent="0.2">
      <c r="A7" s="137">
        <v>1</v>
      </c>
      <c r="B7" s="138" t="s">
        <v>211</v>
      </c>
      <c r="C7" s="137"/>
      <c r="D7" s="137"/>
      <c r="E7" s="108">
        <v>1</v>
      </c>
      <c r="F7" s="109" t="s">
        <v>211</v>
      </c>
      <c r="G7" s="110"/>
      <c r="H7" s="111"/>
      <c r="I7" s="134"/>
    </row>
    <row r="8" spans="1:11" ht="141.75" x14ac:dyDescent="0.2">
      <c r="A8" s="127" t="s">
        <v>251</v>
      </c>
      <c r="B8" s="136" t="s">
        <v>252</v>
      </c>
      <c r="C8" s="127" t="s">
        <v>9</v>
      </c>
      <c r="D8" s="229">
        <v>750000</v>
      </c>
      <c r="E8" s="127" t="s">
        <v>251</v>
      </c>
      <c r="F8" s="113" t="s">
        <v>252</v>
      </c>
      <c r="G8" s="114" t="s">
        <v>9</v>
      </c>
      <c r="H8" s="115">
        <f>ROUND(30000000/26,-4)</f>
        <v>1150000</v>
      </c>
      <c r="I8" s="135" t="s">
        <v>258</v>
      </c>
    </row>
    <row r="9" spans="1:11" x14ac:dyDescent="0.2">
      <c r="A9" s="127" t="s">
        <v>253</v>
      </c>
      <c r="B9" s="136" t="s">
        <v>254</v>
      </c>
      <c r="C9" s="127" t="s">
        <v>9</v>
      </c>
      <c r="D9" s="229">
        <v>675000</v>
      </c>
      <c r="E9" s="127" t="s">
        <v>253</v>
      </c>
      <c r="F9" s="113" t="s">
        <v>288</v>
      </c>
      <c r="G9" s="114" t="s">
        <v>9</v>
      </c>
      <c r="H9" s="116">
        <f>ROUND((D9*1.537),-4)</f>
        <v>1040000</v>
      </c>
      <c r="I9" s="262" t="s">
        <v>289</v>
      </c>
      <c r="J9" s="105">
        <f>H9-D9</f>
        <v>365000</v>
      </c>
      <c r="K9" s="233">
        <f>J9/D9</f>
        <v>0.54074074074074074</v>
      </c>
    </row>
    <row r="10" spans="1:11" x14ac:dyDescent="0.2">
      <c r="A10" s="127" t="s">
        <v>255</v>
      </c>
      <c r="B10" s="136" t="s">
        <v>256</v>
      </c>
      <c r="C10" s="127" t="s">
        <v>9</v>
      </c>
      <c r="D10" s="229">
        <v>536000</v>
      </c>
      <c r="E10" s="127" t="s">
        <v>255</v>
      </c>
      <c r="F10" s="113" t="s">
        <v>290</v>
      </c>
      <c r="G10" s="114" t="s">
        <v>9</v>
      </c>
      <c r="H10" s="116">
        <f>ROUND((D10*1.537),-4)</f>
        <v>820000</v>
      </c>
      <c r="I10" s="262"/>
      <c r="J10" s="105">
        <f t="shared" ref="J10:J11" si="0">H10-D10</f>
        <v>284000</v>
      </c>
      <c r="K10" s="233">
        <f t="shared" ref="K10:K11" si="1">J10/D10</f>
        <v>0.52985074626865669</v>
      </c>
    </row>
    <row r="11" spans="1:11" ht="37.5" customHeight="1" x14ac:dyDescent="0.2">
      <c r="A11" s="127" t="s">
        <v>257</v>
      </c>
      <c r="B11" s="136" t="s">
        <v>241</v>
      </c>
      <c r="C11" s="127" t="s">
        <v>9</v>
      </c>
      <c r="D11" s="229">
        <v>285000</v>
      </c>
      <c r="E11" s="127" t="s">
        <v>257</v>
      </c>
      <c r="F11" s="113" t="s">
        <v>241</v>
      </c>
      <c r="G11" s="114" t="s">
        <v>9</v>
      </c>
      <c r="H11" s="116">
        <f>ROUND((D11*1.537),-4)</f>
        <v>440000</v>
      </c>
      <c r="I11" s="262"/>
      <c r="J11" s="105">
        <f t="shared" si="0"/>
        <v>155000</v>
      </c>
      <c r="K11" s="233">
        <f t="shared" si="1"/>
        <v>0.54385964912280704</v>
      </c>
    </row>
    <row r="12" spans="1:11" x14ac:dyDescent="0.2">
      <c r="A12" s="128">
        <v>2</v>
      </c>
      <c r="B12" s="129" t="s">
        <v>46</v>
      </c>
      <c r="C12" s="128"/>
      <c r="D12" s="230"/>
      <c r="E12" s="117">
        <v>2</v>
      </c>
      <c r="F12" s="118" t="s">
        <v>46</v>
      </c>
      <c r="G12" s="119"/>
      <c r="H12" s="120"/>
      <c r="I12" s="232"/>
    </row>
    <row r="13" spans="1:11" s="107" customFormat="1" ht="33" customHeight="1" x14ac:dyDescent="0.2">
      <c r="A13" s="127" t="s">
        <v>251</v>
      </c>
      <c r="B13" s="136" t="s">
        <v>260</v>
      </c>
      <c r="C13" s="127" t="s">
        <v>9</v>
      </c>
      <c r="D13" s="229">
        <v>675000</v>
      </c>
      <c r="E13" s="127" t="s">
        <v>251</v>
      </c>
      <c r="F13" s="113" t="s">
        <v>260</v>
      </c>
      <c r="G13" s="114" t="s">
        <v>9</v>
      </c>
      <c r="H13" s="116">
        <f>ROUND((D13*1.537),-4)</f>
        <v>1040000</v>
      </c>
      <c r="I13" s="254" t="s">
        <v>289</v>
      </c>
      <c r="J13" s="105">
        <f>H13-D13</f>
        <v>365000</v>
      </c>
      <c r="K13" s="233">
        <f>J13/D13</f>
        <v>0.54074074074074074</v>
      </c>
    </row>
    <row r="14" spans="1:11" x14ac:dyDescent="0.2">
      <c r="A14" s="127" t="s">
        <v>253</v>
      </c>
      <c r="B14" s="136" t="s">
        <v>261</v>
      </c>
      <c r="C14" s="127" t="s">
        <v>9</v>
      </c>
      <c r="D14" s="229">
        <v>643000</v>
      </c>
      <c r="E14" s="127" t="s">
        <v>253</v>
      </c>
      <c r="F14" s="113" t="s">
        <v>291</v>
      </c>
      <c r="G14" s="114" t="s">
        <v>9</v>
      </c>
      <c r="H14" s="116">
        <f>ROUND((D14*1.537),-4)</f>
        <v>990000</v>
      </c>
      <c r="I14" s="255"/>
      <c r="J14" s="105">
        <f t="shared" ref="J14:J15" si="2">H14-D14</f>
        <v>347000</v>
      </c>
      <c r="K14" s="233">
        <f t="shared" ref="K14:K15" si="3">J14/D14</f>
        <v>0.53965785381026443</v>
      </c>
    </row>
    <row r="15" spans="1:11" x14ac:dyDescent="0.2">
      <c r="A15" s="127" t="s">
        <v>255</v>
      </c>
      <c r="B15" s="136" t="s">
        <v>223</v>
      </c>
      <c r="C15" s="127" t="s">
        <v>9</v>
      </c>
      <c r="D15" s="229">
        <v>536000</v>
      </c>
      <c r="E15" s="127" t="s">
        <v>255</v>
      </c>
      <c r="F15" s="113" t="s">
        <v>223</v>
      </c>
      <c r="G15" s="114" t="s">
        <v>9</v>
      </c>
      <c r="H15" s="116">
        <f>ROUND((D15*1.537),-4)</f>
        <v>820000</v>
      </c>
      <c r="I15" s="255"/>
      <c r="J15" s="105">
        <f t="shared" si="2"/>
        <v>284000</v>
      </c>
      <c r="K15" s="233">
        <f t="shared" si="3"/>
        <v>0.52985074626865669</v>
      </c>
    </row>
    <row r="16" spans="1:11" x14ac:dyDescent="0.2">
      <c r="A16" s="128">
        <v>3</v>
      </c>
      <c r="B16" s="129" t="s">
        <v>58</v>
      </c>
      <c r="C16" s="128"/>
      <c r="D16" s="230"/>
      <c r="E16" s="117">
        <v>3</v>
      </c>
      <c r="F16" s="121" t="s">
        <v>58</v>
      </c>
      <c r="G16" s="119"/>
      <c r="H16" s="120"/>
      <c r="I16" s="157"/>
    </row>
    <row r="17" spans="1:11" x14ac:dyDescent="0.2">
      <c r="A17" s="127" t="s">
        <v>251</v>
      </c>
      <c r="B17" s="136" t="s">
        <v>252</v>
      </c>
      <c r="C17" s="127" t="s">
        <v>9</v>
      </c>
      <c r="D17" s="229">
        <v>643000</v>
      </c>
      <c r="E17" s="127" t="s">
        <v>251</v>
      </c>
      <c r="F17" s="113" t="s">
        <v>252</v>
      </c>
      <c r="G17" s="114" t="s">
        <v>9</v>
      </c>
      <c r="H17" s="116">
        <f>ROUND((D17*1.537),-4)</f>
        <v>990000</v>
      </c>
      <c r="I17" s="254" t="s">
        <v>289</v>
      </c>
      <c r="J17" s="105">
        <f>H17-D17</f>
        <v>347000</v>
      </c>
      <c r="K17" s="233">
        <f>J17/D17</f>
        <v>0.53965785381026443</v>
      </c>
    </row>
    <row r="18" spans="1:11" s="107" customFormat="1" x14ac:dyDescent="0.2">
      <c r="A18" s="127" t="s">
        <v>253</v>
      </c>
      <c r="B18" s="136" t="s">
        <v>254</v>
      </c>
      <c r="C18" s="127" t="s">
        <v>9</v>
      </c>
      <c r="D18" s="229">
        <v>557000</v>
      </c>
      <c r="E18" s="127" t="s">
        <v>253</v>
      </c>
      <c r="F18" s="113" t="s">
        <v>288</v>
      </c>
      <c r="G18" s="114" t="s">
        <v>9</v>
      </c>
      <c r="H18" s="116">
        <f>ROUND((D18*1.537),-4)</f>
        <v>860000</v>
      </c>
      <c r="I18" s="255"/>
      <c r="J18" s="105">
        <f t="shared" ref="J18:J19" si="4">H18-D18</f>
        <v>303000</v>
      </c>
      <c r="K18" s="233">
        <f t="shared" ref="K18:K19" si="5">J18/D18</f>
        <v>0.54398563734290839</v>
      </c>
    </row>
    <row r="19" spans="1:11" x14ac:dyDescent="0.2">
      <c r="A19" s="127" t="s">
        <v>255</v>
      </c>
      <c r="B19" s="136" t="s">
        <v>262</v>
      </c>
      <c r="C19" s="127" t="s">
        <v>9</v>
      </c>
      <c r="D19" s="229">
        <v>450000</v>
      </c>
      <c r="E19" s="127" t="s">
        <v>255</v>
      </c>
      <c r="F19" s="113" t="s">
        <v>223</v>
      </c>
      <c r="G19" s="114" t="s">
        <v>9</v>
      </c>
      <c r="H19" s="116">
        <f>ROUND((D19*1.537),-4)</f>
        <v>690000</v>
      </c>
      <c r="I19" s="255"/>
      <c r="J19" s="105">
        <f t="shared" si="4"/>
        <v>240000</v>
      </c>
      <c r="K19" s="233">
        <f t="shared" si="5"/>
        <v>0.53333333333333333</v>
      </c>
    </row>
    <row r="20" spans="1:11" x14ac:dyDescent="0.2">
      <c r="A20" s="128">
        <v>4</v>
      </c>
      <c r="B20" s="129" t="s">
        <v>263</v>
      </c>
      <c r="C20" s="128"/>
      <c r="D20" s="230"/>
      <c r="E20" s="117">
        <v>4</v>
      </c>
      <c r="F20" s="118" t="s">
        <v>52</v>
      </c>
      <c r="G20" s="119"/>
      <c r="H20" s="120"/>
      <c r="I20" s="157"/>
    </row>
    <row r="21" spans="1:11" x14ac:dyDescent="0.2">
      <c r="A21" s="127" t="s">
        <v>251</v>
      </c>
      <c r="B21" s="136" t="s">
        <v>264</v>
      </c>
      <c r="C21" s="127" t="s">
        <v>9</v>
      </c>
      <c r="D21" s="229">
        <v>643000</v>
      </c>
      <c r="E21" s="127" t="s">
        <v>251</v>
      </c>
      <c r="F21" s="113" t="s">
        <v>264</v>
      </c>
      <c r="G21" s="114" t="s">
        <v>9</v>
      </c>
      <c r="H21" s="116">
        <f>ROUND((D21*1.537),-4)</f>
        <v>990000</v>
      </c>
      <c r="I21" s="254" t="s">
        <v>289</v>
      </c>
      <c r="J21" s="105">
        <f>H21-D21</f>
        <v>347000</v>
      </c>
      <c r="K21" s="233">
        <f>J21/D21</f>
        <v>0.53965785381026443</v>
      </c>
    </row>
    <row r="22" spans="1:11" ht="15.75" customHeight="1" x14ac:dyDescent="0.2">
      <c r="A22" s="127" t="s">
        <v>253</v>
      </c>
      <c r="B22" s="136" t="s">
        <v>265</v>
      </c>
      <c r="C22" s="127" t="s">
        <v>9</v>
      </c>
      <c r="D22" s="229">
        <v>536000</v>
      </c>
      <c r="E22" s="127" t="s">
        <v>253</v>
      </c>
      <c r="F22" s="113" t="s">
        <v>292</v>
      </c>
      <c r="G22" s="114" t="s">
        <v>9</v>
      </c>
      <c r="H22" s="116">
        <f>ROUND((D22*1.537),-4)</f>
        <v>820000</v>
      </c>
      <c r="I22" s="255"/>
      <c r="J22" s="105">
        <f t="shared" ref="J22:J23" si="6">H22-D22</f>
        <v>284000</v>
      </c>
      <c r="K22" s="233">
        <f t="shared" ref="K22:K23" si="7">J22/D22</f>
        <v>0.52985074626865669</v>
      </c>
    </row>
    <row r="23" spans="1:11" x14ac:dyDescent="0.2">
      <c r="A23" s="127" t="s">
        <v>255</v>
      </c>
      <c r="B23" s="136" t="s">
        <v>266</v>
      </c>
      <c r="C23" s="127" t="s">
        <v>9</v>
      </c>
      <c r="D23" s="229">
        <v>450000</v>
      </c>
      <c r="E23" s="127" t="s">
        <v>255</v>
      </c>
      <c r="F23" s="113" t="s">
        <v>293</v>
      </c>
      <c r="G23" s="114" t="s">
        <v>9</v>
      </c>
      <c r="H23" s="116">
        <f>ROUND((D23*1.537),-4)</f>
        <v>690000</v>
      </c>
      <c r="I23" s="255"/>
      <c r="J23" s="105">
        <f t="shared" si="6"/>
        <v>240000</v>
      </c>
      <c r="K23" s="233">
        <f t="shared" si="7"/>
        <v>0.53333333333333333</v>
      </c>
    </row>
    <row r="24" spans="1:11" ht="47.25" x14ac:dyDescent="0.2">
      <c r="A24" s="127" t="s">
        <v>257</v>
      </c>
      <c r="B24" s="136" t="s">
        <v>267</v>
      </c>
      <c r="C24" s="127" t="s">
        <v>9</v>
      </c>
      <c r="D24" s="229">
        <v>450000</v>
      </c>
      <c r="E24" s="127" t="s">
        <v>257</v>
      </c>
      <c r="F24" s="113" t="s">
        <v>294</v>
      </c>
      <c r="G24" s="114" t="s">
        <v>9</v>
      </c>
      <c r="H24" s="116">
        <f>ROUND((D24*1.537),-4)</f>
        <v>690000</v>
      </c>
      <c r="I24" s="157" t="s">
        <v>295</v>
      </c>
      <c r="J24" s="105">
        <f>H24-D24</f>
        <v>240000</v>
      </c>
      <c r="K24" s="233">
        <f>J24/D24</f>
        <v>0.53333333333333333</v>
      </c>
    </row>
    <row r="25" spans="1:11" ht="47.25" x14ac:dyDescent="0.2">
      <c r="A25" s="127" t="s">
        <v>268</v>
      </c>
      <c r="B25" s="136" t="s">
        <v>269</v>
      </c>
      <c r="C25" s="127" t="s">
        <v>9</v>
      </c>
      <c r="D25" s="229">
        <v>246000</v>
      </c>
      <c r="E25" s="127" t="s">
        <v>296</v>
      </c>
      <c r="F25" s="113" t="s">
        <v>297</v>
      </c>
      <c r="G25" s="114" t="s">
        <v>9</v>
      </c>
      <c r="H25" s="116">
        <f>ROUND((D25*1.537),-4)</f>
        <v>380000</v>
      </c>
      <c r="I25" s="157" t="s">
        <v>298</v>
      </c>
      <c r="J25" s="105">
        <f t="shared" ref="J25:J26" si="8">H25-D25</f>
        <v>134000</v>
      </c>
      <c r="K25" s="233">
        <f t="shared" ref="K25:K26" si="9">J25/D25</f>
        <v>0.54471544715447151</v>
      </c>
    </row>
    <row r="26" spans="1:11" x14ac:dyDescent="0.2">
      <c r="A26" s="128">
        <v>5</v>
      </c>
      <c r="B26" s="129" t="s">
        <v>50</v>
      </c>
      <c r="C26" s="128"/>
      <c r="D26" s="230"/>
      <c r="E26" s="117">
        <v>5</v>
      </c>
      <c r="F26" s="118" t="s">
        <v>50</v>
      </c>
      <c r="G26" s="119"/>
      <c r="H26" s="120"/>
      <c r="I26" s="254" t="s">
        <v>289</v>
      </c>
      <c r="J26" s="105">
        <f t="shared" si="8"/>
        <v>0</v>
      </c>
      <c r="K26" s="233" t="e">
        <f t="shared" si="9"/>
        <v>#DIV/0!</v>
      </c>
    </row>
    <row r="27" spans="1:11" x14ac:dyDescent="0.2">
      <c r="A27" s="127" t="s">
        <v>251</v>
      </c>
      <c r="B27" s="136" t="s">
        <v>252</v>
      </c>
      <c r="C27" s="127" t="s">
        <v>9</v>
      </c>
      <c r="D27" s="229">
        <v>643000</v>
      </c>
      <c r="E27" s="127" t="s">
        <v>251</v>
      </c>
      <c r="F27" s="113" t="s">
        <v>252</v>
      </c>
      <c r="G27" s="114" t="s">
        <v>9</v>
      </c>
      <c r="H27" s="116">
        <f>ROUND((D27*1.537),-4)</f>
        <v>990000</v>
      </c>
      <c r="I27" s="255"/>
      <c r="J27" s="105">
        <f>H27-D27</f>
        <v>347000</v>
      </c>
      <c r="K27" s="233">
        <f>J27/D27</f>
        <v>0.53965785381026443</v>
      </c>
    </row>
    <row r="28" spans="1:11" x14ac:dyDescent="0.2">
      <c r="A28" s="127" t="s">
        <v>253</v>
      </c>
      <c r="B28" s="136" t="s">
        <v>262</v>
      </c>
      <c r="C28" s="127" t="s">
        <v>9</v>
      </c>
      <c r="D28" s="229">
        <v>450000</v>
      </c>
      <c r="E28" s="127" t="s">
        <v>253</v>
      </c>
      <c r="F28" s="113" t="s">
        <v>223</v>
      </c>
      <c r="G28" s="114" t="s">
        <v>9</v>
      </c>
      <c r="H28" s="116">
        <f>ROUND((D28*1.537),-4)</f>
        <v>690000</v>
      </c>
      <c r="I28" s="255"/>
      <c r="J28" s="105">
        <f t="shared" ref="J28:J29" si="10">H28-D28</f>
        <v>240000</v>
      </c>
      <c r="K28" s="233">
        <f t="shared" ref="K28:K29" si="11">J28/D28</f>
        <v>0.53333333333333333</v>
      </c>
    </row>
    <row r="29" spans="1:11" s="107" customFormat="1" ht="20.25" customHeight="1" x14ac:dyDescent="0.2">
      <c r="A29" s="127" t="s">
        <v>255</v>
      </c>
      <c r="B29" s="136" t="s">
        <v>270</v>
      </c>
      <c r="C29" s="127" t="s">
        <v>9</v>
      </c>
      <c r="D29" s="229">
        <v>246000</v>
      </c>
      <c r="E29" s="127" t="s">
        <v>255</v>
      </c>
      <c r="F29" s="113" t="s">
        <v>270</v>
      </c>
      <c r="G29" s="114" t="s">
        <v>9</v>
      </c>
      <c r="H29" s="116">
        <f>ROUND((D29*1.537),-4)</f>
        <v>380000</v>
      </c>
      <c r="I29" s="255"/>
      <c r="J29" s="105">
        <f t="shared" si="10"/>
        <v>134000</v>
      </c>
      <c r="K29" s="233">
        <f t="shared" si="11"/>
        <v>0.54471544715447151</v>
      </c>
    </row>
    <row r="30" spans="1:11" x14ac:dyDescent="0.2">
      <c r="A30" s="128">
        <v>6</v>
      </c>
      <c r="B30" s="129" t="s">
        <v>55</v>
      </c>
      <c r="C30" s="128"/>
      <c r="D30" s="230"/>
      <c r="E30" s="117">
        <v>6</v>
      </c>
      <c r="F30" s="121" t="s">
        <v>55</v>
      </c>
      <c r="G30" s="119"/>
      <c r="H30" s="120"/>
      <c r="I30" s="157"/>
    </row>
    <row r="31" spans="1:11" x14ac:dyDescent="0.2">
      <c r="A31" s="127" t="s">
        <v>251</v>
      </c>
      <c r="B31" s="136" t="s">
        <v>252</v>
      </c>
      <c r="C31" s="127" t="s">
        <v>9</v>
      </c>
      <c r="D31" s="229">
        <v>600000</v>
      </c>
      <c r="E31" s="112" t="s">
        <v>251</v>
      </c>
      <c r="F31" s="113" t="s">
        <v>252</v>
      </c>
      <c r="G31" s="114" t="s">
        <v>9</v>
      </c>
      <c r="H31" s="116">
        <f>ROUND((D31*1.537),-4)</f>
        <v>920000</v>
      </c>
      <c r="I31" s="157"/>
      <c r="J31" s="105">
        <f>H31-D31</f>
        <v>320000</v>
      </c>
      <c r="K31" s="233">
        <f>J31/D31</f>
        <v>0.53333333333333333</v>
      </c>
    </row>
    <row r="32" spans="1:11" ht="15.75" customHeight="1" x14ac:dyDescent="0.2">
      <c r="A32" s="127" t="s">
        <v>253</v>
      </c>
      <c r="B32" s="136" t="s">
        <v>254</v>
      </c>
      <c r="C32" s="127" t="s">
        <v>9</v>
      </c>
      <c r="D32" s="229">
        <v>579000</v>
      </c>
      <c r="E32" s="112" t="s">
        <v>253</v>
      </c>
      <c r="F32" s="113" t="s">
        <v>288</v>
      </c>
      <c r="G32" s="114" t="s">
        <v>9</v>
      </c>
      <c r="H32" s="116">
        <f>ROUND((D32*1.537),-4)</f>
        <v>890000</v>
      </c>
      <c r="I32" s="157"/>
      <c r="J32" s="105">
        <f t="shared" ref="J32:J33" si="12">H32-D32</f>
        <v>311000</v>
      </c>
      <c r="K32" s="233">
        <f t="shared" ref="K32:K33" si="13">J32/D32</f>
        <v>0.53713298791018993</v>
      </c>
    </row>
    <row r="33" spans="1:11" ht="68.25" customHeight="1" x14ac:dyDescent="0.2">
      <c r="A33" s="127"/>
      <c r="B33" s="136"/>
      <c r="C33" s="127"/>
      <c r="D33" s="229"/>
      <c r="E33" s="112" t="s">
        <v>255</v>
      </c>
      <c r="F33" s="17" t="s">
        <v>290</v>
      </c>
      <c r="G33" s="18" t="s">
        <v>9</v>
      </c>
      <c r="H33" s="33">
        <f>H23</f>
        <v>690000</v>
      </c>
      <c r="I33" s="157" t="s">
        <v>299</v>
      </c>
      <c r="J33" s="105">
        <f t="shared" si="12"/>
        <v>690000</v>
      </c>
      <c r="K33" s="233" t="e">
        <f t="shared" si="13"/>
        <v>#DIV/0!</v>
      </c>
    </row>
    <row r="34" spans="1:11" x14ac:dyDescent="0.2">
      <c r="A34" s="127" t="s">
        <v>255</v>
      </c>
      <c r="B34" s="136" t="s">
        <v>271</v>
      </c>
      <c r="C34" s="127" t="s">
        <v>9</v>
      </c>
      <c r="D34" s="229">
        <v>557000</v>
      </c>
      <c r="E34" s="112" t="s">
        <v>257</v>
      </c>
      <c r="F34" s="113" t="s">
        <v>271</v>
      </c>
      <c r="G34" s="114" t="s">
        <v>9</v>
      </c>
      <c r="H34" s="116">
        <f>ROUND((D34*1.537),-4)</f>
        <v>860000</v>
      </c>
      <c r="I34" s="254" t="s">
        <v>289</v>
      </c>
      <c r="J34" s="105">
        <f>H34-D34</f>
        <v>303000</v>
      </c>
      <c r="K34" s="233">
        <f>J34/D34</f>
        <v>0.54398563734290839</v>
      </c>
    </row>
    <row r="35" spans="1:11" ht="26.25" customHeight="1" x14ac:dyDescent="0.2">
      <c r="A35" s="127" t="s">
        <v>257</v>
      </c>
      <c r="B35" s="136" t="s">
        <v>272</v>
      </c>
      <c r="C35" s="127" t="s">
        <v>9</v>
      </c>
      <c r="D35" s="229">
        <v>536000</v>
      </c>
      <c r="E35" s="112" t="s">
        <v>296</v>
      </c>
      <c r="F35" s="113" t="s">
        <v>272</v>
      </c>
      <c r="G35" s="114" t="s">
        <v>9</v>
      </c>
      <c r="H35" s="116">
        <f>ROUND((D35*1.537),-4)</f>
        <v>820000</v>
      </c>
      <c r="I35" s="255"/>
      <c r="J35" s="105">
        <f t="shared" ref="J35:J36" si="14">H35-D35</f>
        <v>284000</v>
      </c>
      <c r="K35" s="233">
        <f t="shared" ref="K35:K36" si="15">J35/D35</f>
        <v>0.52985074626865669</v>
      </c>
    </row>
    <row r="36" spans="1:11" ht="31.5" x14ac:dyDescent="0.2">
      <c r="A36" s="127" t="s">
        <v>268</v>
      </c>
      <c r="B36" s="136" t="s">
        <v>273</v>
      </c>
      <c r="C36" s="127" t="s">
        <v>9</v>
      </c>
      <c r="D36" s="229">
        <v>450000</v>
      </c>
      <c r="E36" s="112" t="s">
        <v>268</v>
      </c>
      <c r="F36" s="113" t="s">
        <v>300</v>
      </c>
      <c r="G36" s="114" t="s">
        <v>9</v>
      </c>
      <c r="H36" s="116">
        <f>ROUND((D36*1.537),-4)</f>
        <v>690000</v>
      </c>
      <c r="I36" s="255"/>
      <c r="J36" s="105">
        <f t="shared" si="14"/>
        <v>240000</v>
      </c>
      <c r="K36" s="233">
        <f t="shared" si="15"/>
        <v>0.53333333333333333</v>
      </c>
    </row>
    <row r="37" spans="1:11" x14ac:dyDescent="0.2">
      <c r="A37" s="127" t="s">
        <v>274</v>
      </c>
      <c r="B37" s="136" t="s">
        <v>275</v>
      </c>
      <c r="C37" s="127" t="s">
        <v>9</v>
      </c>
      <c r="D37" s="229">
        <v>246000</v>
      </c>
      <c r="E37" s="112" t="s">
        <v>274</v>
      </c>
      <c r="F37" s="113" t="s">
        <v>301</v>
      </c>
      <c r="G37" s="114" t="s">
        <v>9</v>
      </c>
      <c r="H37" s="116">
        <f>ROUND((D37*1.537),-4)</f>
        <v>380000</v>
      </c>
      <c r="I37" s="255"/>
    </row>
    <row r="38" spans="1:11" x14ac:dyDescent="0.2">
      <c r="A38" s="128">
        <v>7</v>
      </c>
      <c r="B38" s="129" t="s">
        <v>144</v>
      </c>
      <c r="C38" s="128"/>
      <c r="D38" s="230"/>
      <c r="E38" s="117" t="s">
        <v>217</v>
      </c>
      <c r="F38" s="121" t="s">
        <v>144</v>
      </c>
      <c r="G38" s="119"/>
      <c r="H38" s="120"/>
      <c r="I38" s="157"/>
    </row>
    <row r="39" spans="1:11" ht="25.5" customHeight="1" x14ac:dyDescent="0.2">
      <c r="A39" s="127" t="s">
        <v>251</v>
      </c>
      <c r="B39" s="136" t="s">
        <v>264</v>
      </c>
      <c r="C39" s="127" t="s">
        <v>9</v>
      </c>
      <c r="D39" s="229">
        <v>643000</v>
      </c>
      <c r="E39" s="127" t="s">
        <v>251</v>
      </c>
      <c r="F39" s="113" t="s">
        <v>264</v>
      </c>
      <c r="G39" s="114" t="s">
        <v>9</v>
      </c>
      <c r="H39" s="116">
        <f>ROUND((D39*1.537),-4)</f>
        <v>990000</v>
      </c>
      <c r="I39" s="254" t="s">
        <v>289</v>
      </c>
    </row>
    <row r="40" spans="1:11" s="107" customFormat="1" ht="15.75" customHeight="1" x14ac:dyDescent="0.2">
      <c r="A40" s="127" t="s">
        <v>253</v>
      </c>
      <c r="B40" s="136" t="s">
        <v>265</v>
      </c>
      <c r="C40" s="127" t="s">
        <v>9</v>
      </c>
      <c r="D40" s="229">
        <v>536000</v>
      </c>
      <c r="E40" s="127" t="s">
        <v>253</v>
      </c>
      <c r="F40" s="113" t="s">
        <v>292</v>
      </c>
      <c r="G40" s="114" t="s">
        <v>9</v>
      </c>
      <c r="H40" s="116">
        <f>ROUND((D40*1.537),-4)</f>
        <v>820000</v>
      </c>
      <c r="I40" s="255"/>
    </row>
    <row r="41" spans="1:11" x14ac:dyDescent="0.2">
      <c r="A41" s="127" t="s">
        <v>255</v>
      </c>
      <c r="B41" s="136" t="s">
        <v>266</v>
      </c>
      <c r="C41" s="127" t="s">
        <v>9</v>
      </c>
      <c r="D41" s="229">
        <v>450000</v>
      </c>
      <c r="E41" s="127" t="s">
        <v>255</v>
      </c>
      <c r="F41" s="113" t="s">
        <v>302</v>
      </c>
      <c r="G41" s="114" t="s">
        <v>9</v>
      </c>
      <c r="H41" s="116">
        <f>ROUND((D41*1.537),-4)</f>
        <v>690000</v>
      </c>
      <c r="I41" s="255"/>
    </row>
    <row r="42" spans="1:11" ht="31.5" x14ac:dyDescent="0.2">
      <c r="A42" s="127" t="s">
        <v>257</v>
      </c>
      <c r="B42" s="136" t="s">
        <v>276</v>
      </c>
      <c r="C42" s="127" t="s">
        <v>9</v>
      </c>
      <c r="D42" s="229">
        <v>450000</v>
      </c>
      <c r="E42" s="127" t="s">
        <v>257</v>
      </c>
      <c r="F42" s="113" t="s">
        <v>303</v>
      </c>
      <c r="G42" s="114" t="s">
        <v>9</v>
      </c>
      <c r="H42" s="116">
        <f>ROUND((D42*1.537),-4)</f>
        <v>690000</v>
      </c>
      <c r="I42" s="255"/>
    </row>
    <row r="43" spans="1:11" ht="47.25" x14ac:dyDescent="0.2">
      <c r="A43" s="127" t="s">
        <v>268</v>
      </c>
      <c r="B43" s="136" t="s">
        <v>277</v>
      </c>
      <c r="C43" s="127" t="s">
        <v>9</v>
      </c>
      <c r="D43" s="229">
        <v>246000</v>
      </c>
      <c r="E43" s="127" t="s">
        <v>296</v>
      </c>
      <c r="F43" s="113" t="s">
        <v>304</v>
      </c>
      <c r="G43" s="114" t="s">
        <v>9</v>
      </c>
      <c r="H43" s="116">
        <f>ROUND((D43*1.537),-4)</f>
        <v>380000</v>
      </c>
      <c r="I43" s="157" t="s">
        <v>305</v>
      </c>
    </row>
    <row r="44" spans="1:11" x14ac:dyDescent="0.2">
      <c r="A44" s="128">
        <v>8</v>
      </c>
      <c r="B44" s="129" t="s">
        <v>306</v>
      </c>
      <c r="C44" s="127"/>
      <c r="D44" s="229"/>
      <c r="E44" s="72" t="s">
        <v>195</v>
      </c>
      <c r="F44" s="20" t="s">
        <v>307</v>
      </c>
      <c r="G44" s="14"/>
      <c r="H44" s="33"/>
      <c r="I44" s="157"/>
    </row>
    <row r="45" spans="1:11" ht="15.75" customHeight="1" x14ac:dyDescent="0.2">
      <c r="A45" s="127" t="s">
        <v>251</v>
      </c>
      <c r="B45" s="136" t="s">
        <v>252</v>
      </c>
      <c r="C45" s="127" t="s">
        <v>9</v>
      </c>
      <c r="D45" s="229">
        <v>643000</v>
      </c>
      <c r="E45" s="71" t="s">
        <v>251</v>
      </c>
      <c r="F45" s="17" t="s">
        <v>26</v>
      </c>
      <c r="G45" s="18" t="s">
        <v>9</v>
      </c>
      <c r="H45" s="33">
        <f>ROUND((D45*1.537),-4)</f>
        <v>990000</v>
      </c>
      <c r="I45" s="255" t="s">
        <v>308</v>
      </c>
    </row>
    <row r="46" spans="1:11" x14ac:dyDescent="0.2">
      <c r="A46" s="127" t="s">
        <v>253</v>
      </c>
      <c r="B46" s="136" t="s">
        <v>254</v>
      </c>
      <c r="C46" s="127" t="s">
        <v>9</v>
      </c>
      <c r="D46" s="229">
        <v>536000</v>
      </c>
      <c r="E46" s="71" t="s">
        <v>253</v>
      </c>
      <c r="F46" s="17" t="s">
        <v>129</v>
      </c>
      <c r="G46" s="18" t="s">
        <v>9</v>
      </c>
      <c r="H46" s="33">
        <f>ROUND((D46*1.537),-4)</f>
        <v>820000</v>
      </c>
      <c r="I46" s="255"/>
    </row>
    <row r="47" spans="1:11" x14ac:dyDescent="0.2">
      <c r="A47" s="127" t="s">
        <v>255</v>
      </c>
      <c r="B47" s="136" t="s">
        <v>280</v>
      </c>
      <c r="C47" s="127" t="s">
        <v>9</v>
      </c>
      <c r="D47" s="229">
        <v>450000</v>
      </c>
      <c r="E47" s="71" t="s">
        <v>255</v>
      </c>
      <c r="F47" s="17" t="s">
        <v>240</v>
      </c>
      <c r="G47" s="18" t="s">
        <v>9</v>
      </c>
      <c r="H47" s="33">
        <f>ROUND((D47*1.537),-4)</f>
        <v>690000</v>
      </c>
      <c r="I47" s="255"/>
    </row>
    <row r="48" spans="1:11" ht="47.25" x14ac:dyDescent="0.2">
      <c r="A48" s="127" t="s">
        <v>257</v>
      </c>
      <c r="B48" s="136" t="s">
        <v>281</v>
      </c>
      <c r="C48" s="127" t="s">
        <v>9</v>
      </c>
      <c r="D48" s="229">
        <v>504000</v>
      </c>
      <c r="E48" s="71" t="s">
        <v>257</v>
      </c>
      <c r="F48" s="17" t="s">
        <v>309</v>
      </c>
      <c r="G48" s="18" t="s">
        <v>9</v>
      </c>
      <c r="H48" s="33">
        <f>ROUND((D48*1.537),-4)</f>
        <v>770000</v>
      </c>
      <c r="I48" s="255"/>
    </row>
    <row r="49" spans="1:9" x14ac:dyDescent="0.2">
      <c r="A49" s="127" t="s">
        <v>296</v>
      </c>
      <c r="B49" s="136" t="s">
        <v>282</v>
      </c>
      <c r="C49" s="127" t="s">
        <v>9</v>
      </c>
      <c r="D49" s="229">
        <v>246000</v>
      </c>
      <c r="E49" s="71" t="s">
        <v>296</v>
      </c>
      <c r="F49" s="17" t="s">
        <v>233</v>
      </c>
      <c r="G49" s="18" t="s">
        <v>9</v>
      </c>
      <c r="H49" s="33">
        <f>ROUND((D49*1.537),-4)</f>
        <v>380000</v>
      </c>
      <c r="I49" s="255"/>
    </row>
    <row r="50" spans="1:9" x14ac:dyDescent="0.2">
      <c r="A50" s="128">
        <v>9</v>
      </c>
      <c r="B50" s="129" t="s">
        <v>189</v>
      </c>
      <c r="C50" s="128"/>
      <c r="D50" s="230"/>
      <c r="E50" s="72" t="s">
        <v>196</v>
      </c>
      <c r="F50" s="20" t="s">
        <v>310</v>
      </c>
      <c r="G50" s="18"/>
      <c r="H50" s="33"/>
      <c r="I50" s="255"/>
    </row>
    <row r="51" spans="1:9" ht="47.25" x14ac:dyDescent="0.2">
      <c r="A51" s="127" t="s">
        <v>251</v>
      </c>
      <c r="B51" s="136" t="s">
        <v>278</v>
      </c>
      <c r="C51" s="127" t="s">
        <v>9</v>
      </c>
      <c r="D51" s="229">
        <v>504000</v>
      </c>
      <c r="E51" s="71" t="s">
        <v>251</v>
      </c>
      <c r="F51" s="17" t="s">
        <v>252</v>
      </c>
      <c r="G51" s="18" t="s">
        <v>9</v>
      </c>
      <c r="H51" s="33">
        <f>ROUND((D57*1.537),-4)</f>
        <v>990000</v>
      </c>
      <c r="I51" s="255"/>
    </row>
    <row r="52" spans="1:9" x14ac:dyDescent="0.2">
      <c r="A52" s="127" t="s">
        <v>253</v>
      </c>
      <c r="B52" s="136" t="s">
        <v>252</v>
      </c>
      <c r="C52" s="127" t="s">
        <v>9</v>
      </c>
      <c r="D52" s="229">
        <v>643000</v>
      </c>
      <c r="E52" s="71" t="s">
        <v>253</v>
      </c>
      <c r="F52" s="17" t="s">
        <v>288</v>
      </c>
      <c r="G52" s="18" t="s">
        <v>9</v>
      </c>
      <c r="H52" s="33">
        <f>ROUND((D58*1.537),-4)</f>
        <v>820000</v>
      </c>
      <c r="I52" s="255"/>
    </row>
    <row r="53" spans="1:9" x14ac:dyDescent="0.2">
      <c r="A53" s="127" t="s">
        <v>255</v>
      </c>
      <c r="B53" s="136" t="s">
        <v>254</v>
      </c>
      <c r="C53" s="127" t="s">
        <v>9</v>
      </c>
      <c r="D53" s="229">
        <v>536000</v>
      </c>
      <c r="E53" s="71" t="s">
        <v>255</v>
      </c>
      <c r="F53" s="17" t="s">
        <v>311</v>
      </c>
      <c r="G53" s="18" t="s">
        <v>9</v>
      </c>
      <c r="H53" s="33">
        <f>ROUND((D59*1.537),-4)</f>
        <v>690000</v>
      </c>
      <c r="I53" s="255"/>
    </row>
    <row r="54" spans="1:9" ht="47.25" x14ac:dyDescent="0.2">
      <c r="A54" s="127" t="s">
        <v>257</v>
      </c>
      <c r="B54" s="136" t="s">
        <v>280</v>
      </c>
      <c r="C54" s="127" t="s">
        <v>9</v>
      </c>
      <c r="D54" s="229">
        <v>450000</v>
      </c>
      <c r="E54" s="71" t="s">
        <v>257</v>
      </c>
      <c r="F54" s="17" t="s">
        <v>312</v>
      </c>
      <c r="G54" s="18" t="s">
        <v>9</v>
      </c>
      <c r="H54" s="33">
        <f>ROUND((D60*1.537),-4)</f>
        <v>770000</v>
      </c>
      <c r="I54" s="255"/>
    </row>
    <row r="55" spans="1:9" x14ac:dyDescent="0.2">
      <c r="A55" s="127" t="s">
        <v>268</v>
      </c>
      <c r="B55" s="136" t="s">
        <v>282</v>
      </c>
      <c r="C55" s="127" t="s">
        <v>9</v>
      </c>
      <c r="D55" s="229">
        <v>246000</v>
      </c>
      <c r="E55" s="71" t="s">
        <v>296</v>
      </c>
      <c r="F55" s="17" t="s">
        <v>313</v>
      </c>
      <c r="G55" s="18" t="s">
        <v>9</v>
      </c>
      <c r="H55" s="33">
        <f>ROUND((D61*1.537),-4)</f>
        <v>380000</v>
      </c>
      <c r="I55" s="255"/>
    </row>
    <row r="56" spans="1:9" x14ac:dyDescent="0.2">
      <c r="A56" s="128">
        <v>10</v>
      </c>
      <c r="B56" s="129" t="s">
        <v>279</v>
      </c>
      <c r="C56" s="128"/>
      <c r="D56" s="230"/>
      <c r="E56" s="117"/>
      <c r="F56" s="234"/>
      <c r="G56" s="235"/>
      <c r="H56" s="236"/>
      <c r="I56" s="237"/>
    </row>
    <row r="57" spans="1:9" x14ac:dyDescent="0.2">
      <c r="A57" s="127" t="s">
        <v>251</v>
      </c>
      <c r="B57" s="136" t="s">
        <v>252</v>
      </c>
      <c r="C57" s="127" t="s">
        <v>9</v>
      </c>
      <c r="D57" s="229">
        <v>643000</v>
      </c>
      <c r="E57" s="71"/>
      <c r="F57" s="238"/>
      <c r="G57" s="235"/>
      <c r="H57" s="236"/>
      <c r="I57" s="237"/>
    </row>
    <row r="58" spans="1:9" ht="15.75" customHeight="1" x14ac:dyDescent="0.2">
      <c r="A58" s="127" t="s">
        <v>253</v>
      </c>
      <c r="B58" s="136" t="s">
        <v>254</v>
      </c>
      <c r="C58" s="127" t="s">
        <v>9</v>
      </c>
      <c r="D58" s="229">
        <v>536000</v>
      </c>
      <c r="E58" s="71"/>
      <c r="F58" s="238"/>
      <c r="G58" s="235"/>
      <c r="H58" s="236"/>
      <c r="I58" s="237"/>
    </row>
    <row r="59" spans="1:9" x14ac:dyDescent="0.2">
      <c r="A59" s="127" t="s">
        <v>255</v>
      </c>
      <c r="B59" s="136" t="s">
        <v>280</v>
      </c>
      <c r="C59" s="127" t="s">
        <v>9</v>
      </c>
      <c r="D59" s="229">
        <v>450000</v>
      </c>
      <c r="E59" s="71"/>
      <c r="F59" s="238"/>
      <c r="G59" s="235"/>
      <c r="H59" s="236"/>
      <c r="I59" s="237"/>
    </row>
    <row r="60" spans="1:9" ht="69.75" customHeight="1" x14ac:dyDescent="0.2">
      <c r="A60" s="127" t="s">
        <v>257</v>
      </c>
      <c r="B60" s="136" t="s">
        <v>281</v>
      </c>
      <c r="C60" s="127" t="s">
        <v>9</v>
      </c>
      <c r="D60" s="229">
        <v>504000</v>
      </c>
      <c r="E60" s="71"/>
      <c r="F60" s="238"/>
      <c r="G60" s="235"/>
      <c r="H60" s="236"/>
      <c r="I60" s="237"/>
    </row>
    <row r="61" spans="1:9" x14ac:dyDescent="0.2">
      <c r="A61" s="127" t="s">
        <v>268</v>
      </c>
      <c r="B61" s="136" t="s">
        <v>282</v>
      </c>
      <c r="C61" s="127" t="s">
        <v>9</v>
      </c>
      <c r="D61" s="229">
        <v>246000</v>
      </c>
      <c r="E61" s="71"/>
      <c r="F61" s="238"/>
      <c r="G61" s="235"/>
      <c r="H61" s="236"/>
      <c r="I61" s="237"/>
    </row>
    <row r="62" spans="1:9" x14ac:dyDescent="0.2">
      <c r="A62" s="128">
        <v>11</v>
      </c>
      <c r="B62" s="129" t="s">
        <v>190</v>
      </c>
      <c r="C62" s="128"/>
      <c r="D62" s="230"/>
      <c r="E62" s="128"/>
      <c r="F62" s="239"/>
      <c r="G62" s="235"/>
      <c r="H62" s="236"/>
      <c r="I62" s="237"/>
    </row>
    <row r="63" spans="1:9" ht="47.25" x14ac:dyDescent="0.2">
      <c r="A63" s="127" t="s">
        <v>251</v>
      </c>
      <c r="B63" s="136" t="s">
        <v>278</v>
      </c>
      <c r="C63" s="127" t="s">
        <v>9</v>
      </c>
      <c r="D63" s="229">
        <v>504000</v>
      </c>
      <c r="E63" s="127"/>
      <c r="F63" s="240"/>
      <c r="G63" s="235"/>
      <c r="H63" s="236"/>
      <c r="I63" s="237"/>
    </row>
    <row r="64" spans="1:9" x14ac:dyDescent="0.2">
      <c r="A64" s="127" t="s">
        <v>253</v>
      </c>
      <c r="B64" s="136" t="s">
        <v>252</v>
      </c>
      <c r="C64" s="127" t="s">
        <v>9</v>
      </c>
      <c r="D64" s="229">
        <v>643000</v>
      </c>
      <c r="E64" s="71"/>
      <c r="F64" s="240"/>
      <c r="G64" s="235"/>
      <c r="H64" s="236"/>
      <c r="I64" s="237"/>
    </row>
    <row r="65" spans="1:10" x14ac:dyDescent="0.2">
      <c r="A65" s="127" t="s">
        <v>255</v>
      </c>
      <c r="B65" s="136" t="s">
        <v>254</v>
      </c>
      <c r="C65" s="127" t="s">
        <v>9</v>
      </c>
      <c r="D65" s="229">
        <v>536000</v>
      </c>
      <c r="E65" s="71"/>
      <c r="F65" s="240"/>
      <c r="G65" s="235"/>
      <c r="H65" s="236"/>
      <c r="I65" s="237"/>
    </row>
    <row r="66" spans="1:10" x14ac:dyDescent="0.2">
      <c r="A66" s="127" t="s">
        <v>257</v>
      </c>
      <c r="B66" s="136" t="s">
        <v>280</v>
      </c>
      <c r="C66" s="127" t="s">
        <v>9</v>
      </c>
      <c r="D66" s="229">
        <v>450000</v>
      </c>
      <c r="E66" s="71"/>
      <c r="F66" s="240"/>
      <c r="G66" s="235"/>
      <c r="H66" s="236"/>
      <c r="I66" s="237"/>
    </row>
    <row r="67" spans="1:10" x14ac:dyDescent="0.2">
      <c r="A67" s="127" t="s">
        <v>268</v>
      </c>
      <c r="B67" s="136" t="s">
        <v>282</v>
      </c>
      <c r="C67" s="127" t="s">
        <v>9</v>
      </c>
      <c r="D67" s="229">
        <v>246000</v>
      </c>
      <c r="E67" s="71"/>
      <c r="F67" s="240"/>
      <c r="G67" s="235"/>
      <c r="H67" s="236"/>
      <c r="I67" s="237"/>
    </row>
    <row r="68" spans="1:10" ht="38.25" x14ac:dyDescent="0.2">
      <c r="A68" s="120">
        <v>12</v>
      </c>
      <c r="B68" s="120" t="s">
        <v>283</v>
      </c>
      <c r="C68" s="127" t="s">
        <v>9</v>
      </c>
      <c r="D68" s="33">
        <v>450000</v>
      </c>
      <c r="E68" s="72" t="s">
        <v>235</v>
      </c>
      <c r="F68" s="20" t="s">
        <v>218</v>
      </c>
      <c r="G68" s="18"/>
      <c r="H68" s="33"/>
      <c r="I68" s="158" t="s">
        <v>314</v>
      </c>
    </row>
    <row r="69" spans="1:10" x14ac:dyDescent="0.2">
      <c r="A69" s="116"/>
      <c r="B69" s="116"/>
      <c r="C69" s="127"/>
      <c r="D69" s="33"/>
      <c r="E69" s="72" t="s">
        <v>315</v>
      </c>
      <c r="F69" s="20" t="s">
        <v>236</v>
      </c>
      <c r="G69" s="18"/>
      <c r="H69" s="33"/>
      <c r="I69" s="158"/>
      <c r="J69" s="242"/>
    </row>
    <row r="70" spans="1:10" x14ac:dyDescent="0.2">
      <c r="A70" s="116"/>
      <c r="B70" s="116"/>
      <c r="C70" s="116"/>
      <c r="D70" s="33"/>
      <c r="E70" s="71" t="s">
        <v>251</v>
      </c>
      <c r="F70" s="17" t="s">
        <v>221</v>
      </c>
      <c r="G70" s="18" t="s">
        <v>9</v>
      </c>
      <c r="H70" s="33">
        <f>H34</f>
        <v>860000</v>
      </c>
      <c r="I70" s="158" t="s">
        <v>316</v>
      </c>
      <c r="J70" s="242"/>
    </row>
    <row r="71" spans="1:10" x14ac:dyDescent="0.2">
      <c r="A71" s="116"/>
      <c r="B71" s="116"/>
      <c r="C71" s="116"/>
      <c r="D71" s="33"/>
      <c r="E71" s="71" t="s">
        <v>253</v>
      </c>
      <c r="F71" s="17" t="s">
        <v>222</v>
      </c>
      <c r="G71" s="18" t="s">
        <v>9</v>
      </c>
      <c r="H71" s="33">
        <f t="shared" ref="H71:H73" si="16">H35</f>
        <v>820000</v>
      </c>
      <c r="I71" s="158" t="s">
        <v>317</v>
      </c>
      <c r="J71" s="242"/>
    </row>
    <row r="72" spans="1:10" x14ac:dyDescent="0.2">
      <c r="A72" s="116"/>
      <c r="B72" s="116"/>
      <c r="C72" s="116"/>
      <c r="D72" s="33"/>
      <c r="E72" s="71" t="s">
        <v>255</v>
      </c>
      <c r="F72" s="17" t="s">
        <v>223</v>
      </c>
      <c r="G72" s="18" t="s">
        <v>9</v>
      </c>
      <c r="H72" s="33">
        <f t="shared" si="16"/>
        <v>690000</v>
      </c>
      <c r="I72" s="158" t="s">
        <v>318</v>
      </c>
      <c r="J72" s="242"/>
    </row>
    <row r="73" spans="1:10" x14ac:dyDescent="0.2">
      <c r="A73" s="116"/>
      <c r="B73" s="116"/>
      <c r="C73" s="116"/>
      <c r="D73" s="33"/>
      <c r="E73" s="71" t="s">
        <v>257</v>
      </c>
      <c r="F73" s="17" t="s">
        <v>241</v>
      </c>
      <c r="G73" s="18" t="s">
        <v>9</v>
      </c>
      <c r="H73" s="33">
        <f t="shared" si="16"/>
        <v>380000</v>
      </c>
      <c r="I73" s="158" t="s">
        <v>319</v>
      </c>
      <c r="J73" s="242"/>
    </row>
    <row r="74" spans="1:10" x14ac:dyDescent="0.2">
      <c r="A74" s="116"/>
      <c r="B74" s="116"/>
      <c r="C74" s="116"/>
      <c r="D74" s="33"/>
      <c r="E74" s="72" t="s">
        <v>320</v>
      </c>
      <c r="F74" s="20" t="s">
        <v>225</v>
      </c>
      <c r="G74" s="18"/>
      <c r="H74" s="33"/>
      <c r="I74" s="158"/>
      <c r="J74" s="242"/>
    </row>
    <row r="75" spans="1:10" x14ac:dyDescent="0.2">
      <c r="A75" s="116"/>
      <c r="B75" s="116"/>
      <c r="C75" s="116"/>
      <c r="D75" s="33"/>
      <c r="E75" s="71" t="s">
        <v>251</v>
      </c>
      <c r="F75" s="17" t="s">
        <v>221</v>
      </c>
      <c r="G75" s="18" t="s">
        <v>9</v>
      </c>
      <c r="H75" s="33">
        <f>H46</f>
        <v>820000</v>
      </c>
      <c r="I75" s="158" t="s">
        <v>321</v>
      </c>
      <c r="J75" s="242"/>
    </row>
    <row r="76" spans="1:10" x14ac:dyDescent="0.2">
      <c r="A76" s="116"/>
      <c r="B76" s="116"/>
      <c r="C76" s="116"/>
      <c r="D76" s="33"/>
      <c r="E76" s="71" t="s">
        <v>253</v>
      </c>
      <c r="F76" s="17" t="s">
        <v>226</v>
      </c>
      <c r="G76" s="18" t="s">
        <v>9</v>
      </c>
      <c r="H76" s="33">
        <f>ROUND((H75*95%),-4)</f>
        <v>780000</v>
      </c>
      <c r="I76" s="158" t="s">
        <v>322</v>
      </c>
      <c r="J76" s="242"/>
    </row>
    <row r="77" spans="1:10" x14ac:dyDescent="0.2">
      <c r="A77" s="116"/>
      <c r="B77" s="116"/>
      <c r="C77" s="116"/>
      <c r="D77" s="33"/>
      <c r="E77" s="71" t="s">
        <v>255</v>
      </c>
      <c r="F77" s="17" t="s">
        <v>223</v>
      </c>
      <c r="G77" s="18" t="s">
        <v>9</v>
      </c>
      <c r="H77" s="33">
        <f>H47</f>
        <v>690000</v>
      </c>
      <c r="I77" s="158" t="s">
        <v>323</v>
      </c>
      <c r="J77" s="242"/>
    </row>
    <row r="78" spans="1:10" x14ac:dyDescent="0.2">
      <c r="A78" s="116"/>
      <c r="B78" s="116"/>
      <c r="C78" s="116"/>
      <c r="D78" s="33"/>
      <c r="E78" s="71" t="s">
        <v>257</v>
      </c>
      <c r="F78" s="17" t="s">
        <v>241</v>
      </c>
      <c r="G78" s="18" t="s">
        <v>9</v>
      </c>
      <c r="H78" s="33">
        <f>H49</f>
        <v>380000</v>
      </c>
      <c r="I78" s="158" t="s">
        <v>324</v>
      </c>
      <c r="J78" s="242"/>
    </row>
    <row r="79" spans="1:10" x14ac:dyDescent="0.2">
      <c r="A79" s="122"/>
      <c r="B79" s="122"/>
      <c r="C79" s="122"/>
      <c r="D79" s="60"/>
      <c r="E79" s="22"/>
      <c r="F79" s="60"/>
      <c r="G79" s="69"/>
      <c r="H79" s="60"/>
      <c r="I79" s="159"/>
    </row>
    <row r="80" spans="1:10" ht="15.75" customHeight="1" x14ac:dyDescent="0.2">
      <c r="A80" s="132" t="s">
        <v>90</v>
      </c>
      <c r="B80" s="156" t="s">
        <v>92</v>
      </c>
      <c r="C80" s="107"/>
      <c r="E80" s="105"/>
      <c r="G80" s="105"/>
    </row>
    <row r="81" spans="1:9" ht="66.75" customHeight="1" x14ac:dyDescent="0.2">
      <c r="A81" s="123"/>
      <c r="B81" s="263" t="s">
        <v>213</v>
      </c>
      <c r="C81" s="263"/>
      <c r="D81" s="263"/>
      <c r="E81" s="263"/>
      <c r="F81" s="263"/>
      <c r="G81" s="263"/>
      <c r="H81" s="263"/>
      <c r="I81" s="263"/>
    </row>
    <row r="82" spans="1:9" ht="20.25" customHeight="1" x14ac:dyDescent="0.2">
      <c r="A82" s="125"/>
      <c r="B82" s="264" t="s">
        <v>193</v>
      </c>
      <c r="C82" s="264"/>
      <c r="D82" s="264"/>
      <c r="E82" s="264"/>
      <c r="F82" s="264"/>
      <c r="G82" s="264"/>
      <c r="H82" s="264"/>
      <c r="I82" s="264"/>
    </row>
    <row r="83" spans="1:9" ht="42" customHeight="1" x14ac:dyDescent="0.2">
      <c r="A83" s="126"/>
      <c r="B83" s="264" t="s">
        <v>210</v>
      </c>
      <c r="C83" s="264"/>
      <c r="D83" s="264"/>
      <c r="E83" s="264"/>
      <c r="F83" s="264"/>
      <c r="G83" s="264"/>
      <c r="H83" s="264"/>
      <c r="I83" s="264"/>
    </row>
    <row r="84" spans="1:9" ht="15.75" customHeight="1" x14ac:dyDescent="0.2">
      <c r="A84" s="106"/>
      <c r="B84" s="264" t="s">
        <v>238</v>
      </c>
      <c r="C84" s="264"/>
      <c r="D84" s="264"/>
      <c r="E84" s="264"/>
      <c r="F84" s="264"/>
      <c r="G84" s="264"/>
      <c r="H84" s="264"/>
      <c r="I84" s="264"/>
    </row>
    <row r="85" spans="1:9" ht="24.75" customHeight="1" x14ac:dyDescent="0.2">
      <c r="B85" s="123" t="s">
        <v>325</v>
      </c>
      <c r="F85" s="131"/>
    </row>
    <row r="86" spans="1:9" x14ac:dyDescent="0.2">
      <c r="F86" s="131"/>
    </row>
  </sheetData>
  <mergeCells count="17">
    <mergeCell ref="I45:I55"/>
    <mergeCell ref="B81:I81"/>
    <mergeCell ref="B82:I82"/>
    <mergeCell ref="B83:I83"/>
    <mergeCell ref="B84:I84"/>
    <mergeCell ref="I39:I42"/>
    <mergeCell ref="A1:I1"/>
    <mergeCell ref="A2:I2"/>
    <mergeCell ref="A3:I3"/>
    <mergeCell ref="A5:D5"/>
    <mergeCell ref="E5:I5"/>
    <mergeCell ref="I9:I11"/>
    <mergeCell ref="I13:I15"/>
    <mergeCell ref="I17:I19"/>
    <mergeCell ref="I21:I23"/>
    <mergeCell ref="I26:I29"/>
    <mergeCell ref="I34:I37"/>
  </mergeCells>
  <printOptions horizontalCentered="1"/>
  <pageMargins left="0" right="0.25" top="0.5" bottom="0.25" header="0" footer="0"/>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workbookViewId="0">
      <selection activeCell="E43" sqref="E43"/>
    </sheetView>
  </sheetViews>
  <sheetFormatPr defaultColWidth="9.140625" defaultRowHeight="15.75" x14ac:dyDescent="0.2"/>
  <cols>
    <col min="1" max="1" width="9.140625" style="105"/>
    <col min="2" max="2" width="38.140625" style="105" customWidth="1"/>
    <col min="3" max="3" width="20" style="105" customWidth="1"/>
    <col min="4" max="4" width="23.28515625" style="105" customWidth="1"/>
    <col min="5" max="5" width="5.85546875" style="106" customWidth="1"/>
    <col min="6" max="6" width="47.42578125" style="105" customWidth="1"/>
    <col min="7" max="7" width="16.85546875" style="107" customWidth="1"/>
    <col min="8" max="8" width="13.140625" style="105" customWidth="1"/>
    <col min="9" max="9" width="56.140625" style="105" customWidth="1"/>
    <col min="10" max="10" width="15.5703125" style="139" customWidth="1"/>
    <col min="11" max="11" width="9" style="105" customWidth="1"/>
    <col min="12" max="16384" width="9.140625" style="105"/>
  </cols>
  <sheetData>
    <row r="1" spans="1:10" ht="18.75" x14ac:dyDescent="0.2">
      <c r="A1" s="256" t="s">
        <v>93</v>
      </c>
      <c r="B1" s="256"/>
      <c r="C1" s="256"/>
      <c r="D1" s="256"/>
      <c r="E1" s="256"/>
      <c r="F1" s="256"/>
      <c r="G1" s="256"/>
      <c r="H1" s="256"/>
      <c r="I1" s="256"/>
    </row>
    <row r="2" spans="1:10" ht="16.5" customHeight="1" x14ac:dyDescent="0.2">
      <c r="A2" s="257" t="s">
        <v>284</v>
      </c>
      <c r="B2" s="257"/>
      <c r="C2" s="257"/>
      <c r="D2" s="257"/>
      <c r="E2" s="257"/>
      <c r="F2" s="257"/>
      <c r="G2" s="257"/>
      <c r="H2" s="257"/>
      <c r="I2" s="257"/>
    </row>
    <row r="3" spans="1:10" ht="30.75" customHeight="1" x14ac:dyDescent="0.2">
      <c r="A3" s="258" t="s">
        <v>286</v>
      </c>
      <c r="B3" s="258"/>
      <c r="C3" s="258"/>
      <c r="D3" s="258"/>
      <c r="E3" s="258"/>
      <c r="F3" s="258"/>
      <c r="G3" s="258"/>
      <c r="H3" s="258"/>
      <c r="I3" s="258"/>
    </row>
    <row r="5" spans="1:10" ht="38.25" customHeight="1" x14ac:dyDescent="0.2">
      <c r="A5" s="259" t="s">
        <v>250</v>
      </c>
      <c r="B5" s="260"/>
      <c r="C5" s="260"/>
      <c r="D5" s="261"/>
      <c r="E5" s="259" t="s">
        <v>259</v>
      </c>
      <c r="F5" s="260"/>
      <c r="G5" s="260"/>
      <c r="H5" s="260"/>
      <c r="I5" s="261"/>
    </row>
    <row r="6" spans="1:10" s="107" customFormat="1" ht="47.25" x14ac:dyDescent="0.2">
      <c r="A6" s="130" t="s">
        <v>0</v>
      </c>
      <c r="B6" s="130" t="s">
        <v>2</v>
      </c>
      <c r="C6" s="130" t="s">
        <v>1</v>
      </c>
      <c r="D6" s="130" t="s">
        <v>249</v>
      </c>
      <c r="E6" s="133" t="s">
        <v>0</v>
      </c>
      <c r="F6" s="130" t="s">
        <v>2</v>
      </c>
      <c r="G6" s="130" t="s">
        <v>1</v>
      </c>
      <c r="H6" s="130" t="s">
        <v>219</v>
      </c>
      <c r="I6" s="130" t="s">
        <v>237</v>
      </c>
      <c r="J6" s="140"/>
    </row>
    <row r="7" spans="1:10" s="107" customFormat="1" x14ac:dyDescent="0.2">
      <c r="A7" s="169">
        <f>PL02_TNTHPT_TTrUBNDTP!A7</f>
        <v>1</v>
      </c>
      <c r="B7" s="170" t="str">
        <f>PL02_TNTHPT_TTrUBNDTP!B7</f>
        <v>Ban Chỉ đạo thi cấp tỉnh</v>
      </c>
      <c r="C7" s="169"/>
      <c r="D7" s="193"/>
      <c r="E7" s="194">
        <f>PL02_TNTHPT_TTrUBNDTP!E7</f>
        <v>1</v>
      </c>
      <c r="F7" s="195" t="str">
        <f>PL02_TNTHPT_TTrUBNDTP!F7</f>
        <v>Ban Chỉ đạo thi cấp tỉnh</v>
      </c>
      <c r="G7" s="196"/>
      <c r="H7" s="197"/>
      <c r="I7" s="171"/>
      <c r="J7" s="140"/>
    </row>
    <row r="8" spans="1:10" ht="141.75" x14ac:dyDescent="0.2">
      <c r="A8" s="172" t="str">
        <f>PL02_TNTHPT_TTrUBNDTP!A8</f>
        <v>a</v>
      </c>
      <c r="B8" s="173" t="str">
        <f>PL02_TNTHPT_TTrUBNDTP!B8</f>
        <v>Trưởng ban</v>
      </c>
      <c r="C8" s="172" t="str">
        <f>PL02_TNTHPT_TTrUBNDTP!C8</f>
        <v>Người/ngày</v>
      </c>
      <c r="D8" s="174">
        <f>PL02_TNTHPT_TTrUBNDTP!D8</f>
        <v>750000</v>
      </c>
      <c r="E8" s="175" t="str">
        <f>PL02_TNTHPT_TTrUBNDTP!E8</f>
        <v>a</v>
      </c>
      <c r="F8" s="176" t="str">
        <f>PL02_TNTHPT_TTrUBNDTP!F8</f>
        <v>Trưởng ban</v>
      </c>
      <c r="G8" s="177" t="str">
        <f>PL02_TNTHPT_TTrUBNDTP!G8</f>
        <v>Người/ngày</v>
      </c>
      <c r="H8" s="178">
        <f>PL02_TNTHPT_TTrUBNDTP!H8</f>
        <v>1150000</v>
      </c>
      <c r="I8" s="179" t="s">
        <v>258</v>
      </c>
    </row>
    <row r="9" spans="1:10" x14ac:dyDescent="0.2">
      <c r="A9" s="172" t="str">
        <f>PL02_TNTHPT_TTrUBNDTP!A9</f>
        <v>b</v>
      </c>
      <c r="B9" s="173" t="str">
        <f>PL02_TNTHPT_TTrUBNDTP!B9</f>
        <v>Các Phó trưởng ban</v>
      </c>
      <c r="C9" s="172" t="str">
        <f>PL02_TNTHPT_TTrUBNDTP!C9</f>
        <v>Người/ngày</v>
      </c>
      <c r="D9" s="174">
        <f>PL02_TNTHPT_TTrUBNDTP!D9</f>
        <v>675000</v>
      </c>
      <c r="E9" s="175" t="str">
        <f>PL02_TNTHPT_TTrUBNDTP!E9</f>
        <v>b</v>
      </c>
      <c r="F9" s="176" t="str">
        <f>PL02_TNTHPT_TTrUBNDTP!F9</f>
        <v xml:space="preserve">Phó trưởng ban </v>
      </c>
      <c r="G9" s="177" t="str">
        <f>PL02_TNTHPT_TTrUBNDTP!G9</f>
        <v>Người/ngày</v>
      </c>
      <c r="H9" s="178">
        <f>PL02_TNTHPT_TTrUBNDTP!H9</f>
        <v>1040000</v>
      </c>
      <c r="I9" s="265" t="s">
        <v>289</v>
      </c>
    </row>
    <row r="10" spans="1:10" x14ac:dyDescent="0.2">
      <c r="A10" s="172" t="str">
        <f>PL02_TNTHPT_TTrUBNDTP!A10</f>
        <v>c</v>
      </c>
      <c r="B10" s="173" t="str">
        <f>PL02_TNTHPT_TTrUBNDTP!B10</f>
        <v>Các ủy viên, thư ký</v>
      </c>
      <c r="C10" s="172" t="str">
        <f>PL02_TNTHPT_TTrUBNDTP!C10</f>
        <v>Người/ngày</v>
      </c>
      <c r="D10" s="174">
        <f>PL02_TNTHPT_TTrUBNDTP!D10</f>
        <v>536000</v>
      </c>
      <c r="E10" s="175" t="str">
        <f>PL02_TNTHPT_TTrUBNDTP!E10</f>
        <v>c</v>
      </c>
      <c r="F10" s="176" t="str">
        <f>PL02_TNTHPT_TTrUBNDTP!F10</f>
        <v>Ủy viên, thư ký</v>
      </c>
      <c r="G10" s="177" t="str">
        <f>PL02_TNTHPT_TTrUBNDTP!G10</f>
        <v>Người/ngày</v>
      </c>
      <c r="H10" s="178">
        <f>PL02_TNTHPT_TTrUBNDTP!H10</f>
        <v>820000</v>
      </c>
      <c r="I10" s="265"/>
    </row>
    <row r="11" spans="1:10" x14ac:dyDescent="0.2">
      <c r="A11" s="172" t="str">
        <f>PL02_TNTHPT_TTrUBNDTP!A11</f>
        <v>d</v>
      </c>
      <c r="B11" s="173" t="str">
        <f>PL02_TNTHPT_TTrUBNDTP!B11</f>
        <v>Nhân viên phục vụ</v>
      </c>
      <c r="C11" s="172" t="str">
        <f>PL02_TNTHPT_TTrUBNDTP!C11</f>
        <v>Người/ngày</v>
      </c>
      <c r="D11" s="174">
        <f>PL02_TNTHPT_TTrUBNDTP!D11</f>
        <v>285000</v>
      </c>
      <c r="E11" s="175" t="str">
        <f>PL02_TNTHPT_TTrUBNDTP!E11</f>
        <v>d</v>
      </c>
      <c r="F11" s="176" t="str">
        <f>PL02_TNTHPT_TTrUBNDTP!F11</f>
        <v>Nhân viên phục vụ</v>
      </c>
      <c r="G11" s="177" t="str">
        <f>PL02_TNTHPT_TTrUBNDTP!G11</f>
        <v>Người/ngày</v>
      </c>
      <c r="H11" s="178">
        <f>PL02_TNTHPT_TTrUBNDTP!H11</f>
        <v>440000</v>
      </c>
      <c r="I11" s="265"/>
    </row>
    <row r="12" spans="1:10" s="107" customFormat="1" ht="37.5" customHeight="1" x14ac:dyDescent="0.2">
      <c r="A12" s="180">
        <f>PL02_TNTHPT_TTrUBNDTP!A12</f>
        <v>2</v>
      </c>
      <c r="B12" s="181" t="str">
        <f>PL02_TNTHPT_TTrUBNDTP!B12</f>
        <v>Hội đồng thi</v>
      </c>
      <c r="C12" s="180"/>
      <c r="D12" s="198"/>
      <c r="E12" s="199">
        <f>PL02_TNTHPT_TTrUBNDTP!E12</f>
        <v>2</v>
      </c>
      <c r="F12" s="200" t="str">
        <f>PL02_TNTHPT_TTrUBNDTP!F12</f>
        <v>Hội đồng thi</v>
      </c>
      <c r="G12" s="201"/>
      <c r="H12" s="202"/>
      <c r="I12" s="203"/>
      <c r="J12" s="140"/>
    </row>
    <row r="13" spans="1:10" x14ac:dyDescent="0.2">
      <c r="A13" s="172" t="str">
        <f>PL02_TNTHPT_TTrUBNDTP!A13</f>
        <v>a</v>
      </c>
      <c r="B13" s="173" t="str">
        <f>PL02_TNTHPT_TTrUBNDTP!B13</f>
        <v>Chủ tịch</v>
      </c>
      <c r="C13" s="172" t="str">
        <f>PL02_TNTHPT_TTrUBNDTP!C13</f>
        <v>Người/ngày</v>
      </c>
      <c r="D13" s="174">
        <f>PL02_TNTHPT_TTrUBNDTP!D13</f>
        <v>675000</v>
      </c>
      <c r="E13" s="175" t="str">
        <f>PL02_TNTHPT_TTrUBNDTP!E13</f>
        <v>a</v>
      </c>
      <c r="F13" s="176" t="str">
        <f>PL02_TNTHPT_TTrUBNDTP!F13</f>
        <v>Chủ tịch</v>
      </c>
      <c r="G13" s="177" t="str">
        <f>PL02_TNTHPT_TTrUBNDTP!G13</f>
        <v>Người/ngày</v>
      </c>
      <c r="H13" s="178">
        <f>PL02_TNTHPT_TTrUBNDTP!H13</f>
        <v>1040000</v>
      </c>
      <c r="I13" s="266" t="s">
        <v>289</v>
      </c>
    </row>
    <row r="14" spans="1:10" s="107" customFormat="1" ht="33" customHeight="1" x14ac:dyDescent="0.2">
      <c r="A14" s="172" t="str">
        <f>PL02_TNTHPT_TTrUBNDTP!A14</f>
        <v>b</v>
      </c>
      <c r="B14" s="173" t="str">
        <f>PL02_TNTHPT_TTrUBNDTP!B14</f>
        <v>Các phó Chủ tịch</v>
      </c>
      <c r="C14" s="172" t="str">
        <f>PL02_TNTHPT_TTrUBNDTP!C14</f>
        <v>Người/ngày</v>
      </c>
      <c r="D14" s="174">
        <f>PL02_TNTHPT_TTrUBNDTP!D14</f>
        <v>643000</v>
      </c>
      <c r="E14" s="175" t="str">
        <f>PL02_TNTHPT_TTrUBNDTP!E14</f>
        <v>b</v>
      </c>
      <c r="F14" s="176" t="str">
        <f>PL02_TNTHPT_TTrUBNDTP!F14</f>
        <v>Phó Chủ tịch</v>
      </c>
      <c r="G14" s="177" t="str">
        <f>PL02_TNTHPT_TTrUBNDTP!G14</f>
        <v>Người/ngày</v>
      </c>
      <c r="H14" s="178">
        <f>PL02_TNTHPT_TTrUBNDTP!H14</f>
        <v>990000</v>
      </c>
      <c r="I14" s="267"/>
      <c r="J14" s="140"/>
    </row>
    <row r="15" spans="1:10" x14ac:dyDescent="0.2">
      <c r="A15" s="172" t="str">
        <f>PL02_TNTHPT_TTrUBNDTP!A15</f>
        <v>c</v>
      </c>
      <c r="B15" s="173" t="str">
        <f>PL02_TNTHPT_TTrUBNDTP!B15</f>
        <v>Ủy viên</v>
      </c>
      <c r="C15" s="172" t="str">
        <f>PL02_TNTHPT_TTrUBNDTP!C15</f>
        <v>Người/ngày</v>
      </c>
      <c r="D15" s="174">
        <f>PL02_TNTHPT_TTrUBNDTP!D15</f>
        <v>536000</v>
      </c>
      <c r="E15" s="175" t="str">
        <f>PL02_TNTHPT_TTrUBNDTP!E15</f>
        <v>c</v>
      </c>
      <c r="F15" s="176" t="str">
        <f>PL02_TNTHPT_TTrUBNDTP!F15</f>
        <v>Ủy viên</v>
      </c>
      <c r="G15" s="177" t="str">
        <f>PL02_TNTHPT_TTrUBNDTP!G15</f>
        <v>Người/ngày</v>
      </c>
      <c r="H15" s="178">
        <f>PL02_TNTHPT_TTrUBNDTP!H15</f>
        <v>820000</v>
      </c>
      <c r="I15" s="267"/>
    </row>
    <row r="16" spans="1:10" s="107" customFormat="1" x14ac:dyDescent="0.2">
      <c r="A16" s="180">
        <f>PL02_TNTHPT_TTrUBNDTP!A16</f>
        <v>3</v>
      </c>
      <c r="B16" s="181" t="str">
        <f>PL02_TNTHPT_TTrUBNDTP!B16</f>
        <v>Ban thư ký Hội đồng thi</v>
      </c>
      <c r="C16" s="180"/>
      <c r="D16" s="198"/>
      <c r="E16" s="199">
        <f>PL02_TNTHPT_TTrUBNDTP!E16</f>
        <v>3</v>
      </c>
      <c r="F16" s="200" t="str">
        <f>PL02_TNTHPT_TTrUBNDTP!F16</f>
        <v>Ban thư ký Hội đồng thi</v>
      </c>
      <c r="G16" s="201"/>
      <c r="H16" s="202"/>
      <c r="I16" s="204"/>
      <c r="J16" s="140"/>
    </row>
    <row r="17" spans="1:10" x14ac:dyDescent="0.2">
      <c r="A17" s="172" t="str">
        <f>PL02_TNTHPT_TTrUBNDTP!A17</f>
        <v>a</v>
      </c>
      <c r="B17" s="173" t="str">
        <f>PL02_TNTHPT_TTrUBNDTP!B17</f>
        <v>Trưởng ban</v>
      </c>
      <c r="C17" s="172" t="str">
        <f>PL02_TNTHPT_TTrUBNDTP!C17</f>
        <v>Người/ngày</v>
      </c>
      <c r="D17" s="174">
        <f>PL02_TNTHPT_TTrUBNDTP!D17</f>
        <v>643000</v>
      </c>
      <c r="E17" s="175" t="str">
        <f>PL02_TNTHPT_TTrUBNDTP!E17</f>
        <v>a</v>
      </c>
      <c r="F17" s="176" t="str">
        <f>PL02_TNTHPT_TTrUBNDTP!F17</f>
        <v>Trưởng ban</v>
      </c>
      <c r="G17" s="177" t="str">
        <f>PL02_TNTHPT_TTrUBNDTP!G17</f>
        <v>Người/ngày</v>
      </c>
      <c r="H17" s="178">
        <f>PL02_TNTHPT_TTrUBNDTP!H17</f>
        <v>990000</v>
      </c>
      <c r="I17" s="266" t="s">
        <v>289</v>
      </c>
    </row>
    <row r="18" spans="1:10" x14ac:dyDescent="0.2">
      <c r="A18" s="172" t="str">
        <f>PL02_TNTHPT_TTrUBNDTP!A18</f>
        <v>b</v>
      </c>
      <c r="B18" s="173" t="str">
        <f>PL02_TNTHPT_TTrUBNDTP!B18</f>
        <v>Các Phó trưởng ban</v>
      </c>
      <c r="C18" s="172" t="str">
        <f>PL02_TNTHPT_TTrUBNDTP!C18</f>
        <v>Người/ngày</v>
      </c>
      <c r="D18" s="174">
        <f>PL02_TNTHPT_TTrUBNDTP!D18</f>
        <v>557000</v>
      </c>
      <c r="E18" s="175" t="str">
        <f>PL02_TNTHPT_TTrUBNDTP!E18</f>
        <v>b</v>
      </c>
      <c r="F18" s="176" t="str">
        <f>PL02_TNTHPT_TTrUBNDTP!F18</f>
        <v xml:space="preserve">Phó trưởng ban </v>
      </c>
      <c r="G18" s="177" t="str">
        <f>PL02_TNTHPT_TTrUBNDTP!G18</f>
        <v>Người/ngày</v>
      </c>
      <c r="H18" s="178">
        <f>PL02_TNTHPT_TTrUBNDTP!H18</f>
        <v>860000</v>
      </c>
      <c r="I18" s="267"/>
    </row>
    <row r="19" spans="1:10" s="107" customFormat="1" x14ac:dyDescent="0.2">
      <c r="A19" s="172" t="str">
        <f>PL02_TNTHPT_TTrUBNDTP!A19</f>
        <v>c</v>
      </c>
      <c r="B19" s="173" t="str">
        <f>PL02_TNTHPT_TTrUBNDTP!B19</f>
        <v>Các ủy viên</v>
      </c>
      <c r="C19" s="172" t="str">
        <f>PL02_TNTHPT_TTrUBNDTP!C19</f>
        <v>Người/ngày</v>
      </c>
      <c r="D19" s="174">
        <f>PL02_TNTHPT_TTrUBNDTP!D19</f>
        <v>450000</v>
      </c>
      <c r="E19" s="175" t="str">
        <f>PL02_TNTHPT_TTrUBNDTP!E19</f>
        <v>c</v>
      </c>
      <c r="F19" s="176" t="str">
        <f>PL02_TNTHPT_TTrUBNDTP!F19</f>
        <v>Ủy viên</v>
      </c>
      <c r="G19" s="177" t="str">
        <f>PL02_TNTHPT_TTrUBNDTP!G19</f>
        <v>Người/ngày</v>
      </c>
      <c r="H19" s="178">
        <f>PL02_TNTHPT_TTrUBNDTP!H19</f>
        <v>690000</v>
      </c>
      <c r="I19" s="267"/>
      <c r="J19" s="140"/>
    </row>
    <row r="20" spans="1:10" s="107" customFormat="1" x14ac:dyDescent="0.2">
      <c r="A20" s="180">
        <f>PL02_TNTHPT_TTrUBNDTP!A20</f>
        <v>4</v>
      </c>
      <c r="B20" s="181" t="str">
        <f>PL02_TNTHPT_TTrUBNDTP!B20</f>
        <v>Ban in sao đề thi</v>
      </c>
      <c r="C20" s="180"/>
      <c r="D20" s="198"/>
      <c r="E20" s="199">
        <f>PL02_TNTHPT_TTrUBNDTP!E20</f>
        <v>4</v>
      </c>
      <c r="F20" s="200" t="str">
        <f>PL02_TNTHPT_TTrUBNDTP!F20</f>
        <v xml:space="preserve">Ban in sao đề thi </v>
      </c>
      <c r="G20" s="201"/>
      <c r="H20" s="202"/>
      <c r="I20" s="204"/>
      <c r="J20" s="140"/>
    </row>
    <row r="21" spans="1:10" x14ac:dyDescent="0.2">
      <c r="A21" s="172" t="str">
        <f>PL02_TNTHPT_TTrUBNDTP!A21</f>
        <v>a</v>
      </c>
      <c r="B21" s="173" t="str">
        <f>PL02_TNTHPT_TTrUBNDTP!B21</f>
        <v>Trưởng ban (làm việc cách ly)</v>
      </c>
      <c r="C21" s="172" t="str">
        <f>PL02_TNTHPT_TTrUBNDTP!C21</f>
        <v>Người/ngày</v>
      </c>
      <c r="D21" s="174">
        <f>PL02_TNTHPT_TTrUBNDTP!D21</f>
        <v>643000</v>
      </c>
      <c r="E21" s="175" t="str">
        <f>PL02_TNTHPT_TTrUBNDTP!E21</f>
        <v>a</v>
      </c>
      <c r="F21" s="176" t="str">
        <f>PL02_TNTHPT_TTrUBNDTP!F21</f>
        <v>Trưởng ban (làm việc cách ly)</v>
      </c>
      <c r="G21" s="177" t="str">
        <f>PL02_TNTHPT_TTrUBNDTP!G21</f>
        <v>Người/ngày</v>
      </c>
      <c r="H21" s="178">
        <f>PL02_TNTHPT_TTrUBNDTP!H21</f>
        <v>990000</v>
      </c>
      <c r="I21" s="266" t="s">
        <v>289</v>
      </c>
    </row>
    <row r="22" spans="1:10" x14ac:dyDescent="0.2">
      <c r="A22" s="172" t="str">
        <f>PL02_TNTHPT_TTrUBNDTP!A22</f>
        <v>b</v>
      </c>
      <c r="B22" s="173" t="str">
        <f>PL02_TNTHPT_TTrUBNDTP!B22</f>
        <v>Các Phó trưởng ban (làm việc cách ly)</v>
      </c>
      <c r="C22" s="172" t="str">
        <f>PL02_TNTHPT_TTrUBNDTP!C22</f>
        <v>Người/ngày</v>
      </c>
      <c r="D22" s="174">
        <f>PL02_TNTHPT_TTrUBNDTP!D22</f>
        <v>536000</v>
      </c>
      <c r="E22" s="175" t="str">
        <f>PL02_TNTHPT_TTrUBNDTP!E22</f>
        <v>b</v>
      </c>
      <c r="F22" s="176" t="str">
        <f>PL02_TNTHPT_TTrUBNDTP!F22</f>
        <v>Phó trưởng ban (làm việc cách ly)</v>
      </c>
      <c r="G22" s="177" t="str">
        <f>PL02_TNTHPT_TTrUBNDTP!G22</f>
        <v>Người/ngày</v>
      </c>
      <c r="H22" s="178">
        <f>PL02_TNTHPT_TTrUBNDTP!H22</f>
        <v>820000</v>
      </c>
      <c r="I22" s="267"/>
    </row>
    <row r="23" spans="1:10" ht="15.75" customHeight="1" x14ac:dyDescent="0.2">
      <c r="A23" s="172" t="str">
        <f>PL02_TNTHPT_TTrUBNDTP!A23</f>
        <v>c</v>
      </c>
      <c r="B23" s="173" t="str">
        <f>PL02_TNTHPT_TTrUBNDTP!B23</f>
        <v>Các ủy viên, thư ký (làm việc cách ly)</v>
      </c>
      <c r="C23" s="172" t="str">
        <f>PL02_TNTHPT_TTrUBNDTP!C23</f>
        <v>Người/ngày</v>
      </c>
      <c r="D23" s="174">
        <f>PL02_TNTHPT_TTrUBNDTP!D23</f>
        <v>450000</v>
      </c>
      <c r="E23" s="175" t="str">
        <f>PL02_TNTHPT_TTrUBNDTP!E23</f>
        <v>c</v>
      </c>
      <c r="F23" s="176" t="str">
        <f>PL02_TNTHPT_TTrUBNDTP!F23</f>
        <v>Ủy viên, thư ký (làm việc cách ly)</v>
      </c>
      <c r="G23" s="177" t="str">
        <f>PL02_TNTHPT_TTrUBNDTP!G23</f>
        <v>Người/ngày</v>
      </c>
      <c r="H23" s="178">
        <f>PL02_TNTHPT_TTrUBNDTP!H23</f>
        <v>690000</v>
      </c>
      <c r="I23" s="267"/>
    </row>
    <row r="24" spans="1:10" ht="47.25" x14ac:dyDescent="0.2">
      <c r="A24" s="172" t="str">
        <f>PL02_TNTHPT_TTrUBNDTP!A24</f>
        <v>d</v>
      </c>
      <c r="B24" s="173" t="str">
        <f>PL02_TNTHPT_TTrUBNDTP!B24</f>
        <v>Nhân viên phục vụ, công an, bảo vệ (làm việc cách ly)</v>
      </c>
      <c r="C24" s="172" t="str">
        <f>PL02_TNTHPT_TTrUBNDTP!C24</f>
        <v>Người/ngày</v>
      </c>
      <c r="D24" s="174">
        <f>PL02_TNTHPT_TTrUBNDTP!D24</f>
        <v>450000</v>
      </c>
      <c r="E24" s="175" t="str">
        <f>PL02_TNTHPT_TTrUBNDTP!E24</f>
        <v>d</v>
      </c>
      <c r="F24" s="176" t="str">
        <f>PL02_TNTHPT_TTrUBNDTP!F24</f>
        <v>Công an, cơ yếu, nhân viên phục vụ (làm việc cách ly)</v>
      </c>
      <c r="G24" s="177" t="str">
        <f>PL02_TNTHPT_TTrUBNDTP!G24</f>
        <v>Người/ngày</v>
      </c>
      <c r="H24" s="178">
        <f>PL02_TNTHPT_TTrUBNDTP!H24</f>
        <v>690000</v>
      </c>
      <c r="I24" s="182" t="s">
        <v>295</v>
      </c>
    </row>
    <row r="25" spans="1:10" ht="47.25" x14ac:dyDescent="0.2">
      <c r="A25" s="172" t="str">
        <f>PL02_TNTHPT_TTrUBNDTP!A25</f>
        <v>e</v>
      </c>
      <c r="B25" s="173" t="str">
        <f>PL02_TNTHPT_TTrUBNDTP!B25</f>
        <v>Nhân viên phục vụ, công an, bảo vệ vòng ngoài</v>
      </c>
      <c r="C25" s="172" t="str">
        <f>PL02_TNTHPT_TTrUBNDTP!C25</f>
        <v>Người/ngày</v>
      </c>
      <c r="D25" s="174">
        <f>PL02_TNTHPT_TTrUBNDTP!D25</f>
        <v>246000</v>
      </c>
      <c r="E25" s="175" t="str">
        <f>PL02_TNTHPT_TTrUBNDTP!E25</f>
        <v>đ</v>
      </c>
      <c r="F25" s="176" t="str">
        <f>PL02_TNTHPT_TTrUBNDTP!F25</f>
        <v>Công an, Bảo vệ, y tế, nhân viên phục vụ vòng ngoài</v>
      </c>
      <c r="G25" s="177" t="str">
        <f>PL02_TNTHPT_TTrUBNDTP!G25</f>
        <v>Người/ngày</v>
      </c>
      <c r="H25" s="178">
        <f>PL02_TNTHPT_TTrUBNDTP!H25</f>
        <v>380000</v>
      </c>
      <c r="I25" s="182" t="s">
        <v>298</v>
      </c>
    </row>
    <row r="26" spans="1:10" s="107" customFormat="1" x14ac:dyDescent="0.2">
      <c r="A26" s="180">
        <f>PL02_TNTHPT_TTrUBNDTP!A26</f>
        <v>5</v>
      </c>
      <c r="B26" s="181" t="str">
        <f>PL02_TNTHPT_TTrUBNDTP!B26</f>
        <v>Ban vận chuyển và bàn giao đề thi</v>
      </c>
      <c r="C26" s="180"/>
      <c r="D26" s="198"/>
      <c r="E26" s="199">
        <f>PL02_TNTHPT_TTrUBNDTP!E26</f>
        <v>5</v>
      </c>
      <c r="F26" s="200" t="str">
        <f>PL02_TNTHPT_TTrUBNDTP!F26</f>
        <v>Ban vận chuyển và bàn giao đề thi</v>
      </c>
      <c r="G26" s="201"/>
      <c r="H26" s="202"/>
      <c r="I26" s="266" t="s">
        <v>289</v>
      </c>
      <c r="J26" s="140"/>
    </row>
    <row r="27" spans="1:10" x14ac:dyDescent="0.2">
      <c r="A27" s="172" t="str">
        <f>PL02_TNTHPT_TTrUBNDTP!A27</f>
        <v>a</v>
      </c>
      <c r="B27" s="173" t="str">
        <f>PL02_TNTHPT_TTrUBNDTP!B27</f>
        <v>Trưởng ban</v>
      </c>
      <c r="C27" s="172" t="str">
        <f>PL02_TNTHPT_TTrUBNDTP!C27</f>
        <v>Người/ngày</v>
      </c>
      <c r="D27" s="174">
        <f>PL02_TNTHPT_TTrUBNDTP!D27</f>
        <v>643000</v>
      </c>
      <c r="E27" s="175" t="str">
        <f>PL02_TNTHPT_TTrUBNDTP!E27</f>
        <v>a</v>
      </c>
      <c r="F27" s="176" t="str">
        <f>PL02_TNTHPT_TTrUBNDTP!F27</f>
        <v>Trưởng ban</v>
      </c>
      <c r="G27" s="177" t="str">
        <f>PL02_TNTHPT_TTrUBNDTP!G27</f>
        <v>Người/ngày</v>
      </c>
      <c r="H27" s="178">
        <f>PL02_TNTHPT_TTrUBNDTP!H27</f>
        <v>990000</v>
      </c>
      <c r="I27" s="267"/>
    </row>
    <row r="28" spans="1:10" x14ac:dyDescent="0.2">
      <c r="A28" s="172" t="str">
        <f>PL02_TNTHPT_TTrUBNDTP!A28</f>
        <v>b</v>
      </c>
      <c r="B28" s="173" t="str">
        <f>PL02_TNTHPT_TTrUBNDTP!B28</f>
        <v>Các ủy viên</v>
      </c>
      <c r="C28" s="172" t="str">
        <f>PL02_TNTHPT_TTrUBNDTP!C28</f>
        <v>Người/ngày</v>
      </c>
      <c r="D28" s="174">
        <f>PL02_TNTHPT_TTrUBNDTP!D28</f>
        <v>450000</v>
      </c>
      <c r="E28" s="175" t="str">
        <f>PL02_TNTHPT_TTrUBNDTP!E28</f>
        <v>b</v>
      </c>
      <c r="F28" s="176" t="str">
        <f>PL02_TNTHPT_TTrUBNDTP!F28</f>
        <v>Ủy viên</v>
      </c>
      <c r="G28" s="177" t="str">
        <f>PL02_TNTHPT_TTrUBNDTP!G28</f>
        <v>Người/ngày</v>
      </c>
      <c r="H28" s="178">
        <f>PL02_TNTHPT_TTrUBNDTP!H28</f>
        <v>690000</v>
      </c>
      <c r="I28" s="267"/>
    </row>
    <row r="29" spans="1:10" x14ac:dyDescent="0.2">
      <c r="A29" s="172" t="str">
        <f>PL02_TNTHPT_TTrUBNDTP!A29</f>
        <v>c</v>
      </c>
      <c r="B29" s="173" t="str">
        <f>PL02_TNTHPT_TTrUBNDTP!B29</f>
        <v>Công an, phục vụ</v>
      </c>
      <c r="C29" s="172" t="str">
        <f>PL02_TNTHPT_TTrUBNDTP!C29</f>
        <v>Người/ngày</v>
      </c>
      <c r="D29" s="174">
        <f>PL02_TNTHPT_TTrUBNDTP!D29</f>
        <v>246000</v>
      </c>
      <c r="E29" s="175" t="str">
        <f>PL02_TNTHPT_TTrUBNDTP!E29</f>
        <v>c</v>
      </c>
      <c r="F29" s="176" t="str">
        <f>PL02_TNTHPT_TTrUBNDTP!F29</f>
        <v>Công an, phục vụ</v>
      </c>
      <c r="G29" s="177" t="str">
        <f>PL02_TNTHPT_TTrUBNDTP!G29</f>
        <v>Người/ngày</v>
      </c>
      <c r="H29" s="178">
        <f>PL02_TNTHPT_TTrUBNDTP!H29</f>
        <v>380000</v>
      </c>
      <c r="I29" s="267"/>
    </row>
    <row r="30" spans="1:10" s="107" customFormat="1" ht="20.25" customHeight="1" x14ac:dyDescent="0.2">
      <c r="A30" s="180">
        <f>PL02_TNTHPT_TTrUBNDTP!A30</f>
        <v>6</v>
      </c>
      <c r="B30" s="181" t="str">
        <f>PL02_TNTHPT_TTrUBNDTP!B30</f>
        <v>Ban coi thi</v>
      </c>
      <c r="C30" s="180"/>
      <c r="D30" s="198"/>
      <c r="E30" s="199">
        <f>PL02_TNTHPT_TTrUBNDTP!E30</f>
        <v>6</v>
      </c>
      <c r="F30" s="200" t="str">
        <f>PL02_TNTHPT_TTrUBNDTP!F30</f>
        <v>Ban coi thi</v>
      </c>
      <c r="G30" s="201"/>
      <c r="H30" s="202"/>
      <c r="I30" s="204"/>
      <c r="J30" s="140"/>
    </row>
    <row r="31" spans="1:10" x14ac:dyDescent="0.2">
      <c r="A31" s="172" t="str">
        <f>PL02_TNTHPT_TTrUBNDTP!A31</f>
        <v>a</v>
      </c>
      <c r="B31" s="173" t="str">
        <f>PL02_TNTHPT_TTrUBNDTP!B31</f>
        <v>Trưởng ban</v>
      </c>
      <c r="C31" s="172" t="str">
        <f>PL02_TNTHPT_TTrUBNDTP!C31</f>
        <v>Người/ngày</v>
      </c>
      <c r="D31" s="174">
        <f>PL02_TNTHPT_TTrUBNDTP!D31</f>
        <v>600000</v>
      </c>
      <c r="E31" s="175" t="str">
        <f>PL02_TNTHPT_TTrUBNDTP!E31</f>
        <v>a</v>
      </c>
      <c r="F31" s="176" t="str">
        <f>PL02_TNTHPT_TTrUBNDTP!F31</f>
        <v>Trưởng ban</v>
      </c>
      <c r="G31" s="177" t="str">
        <f>PL02_TNTHPT_TTrUBNDTP!G31</f>
        <v>Người/ngày</v>
      </c>
      <c r="H31" s="178">
        <f>PL02_TNTHPT_TTrUBNDTP!H31</f>
        <v>920000</v>
      </c>
      <c r="I31" s="182"/>
    </row>
    <row r="32" spans="1:10" x14ac:dyDescent="0.2">
      <c r="A32" s="172" t="str">
        <f>PL02_TNTHPT_TTrUBNDTP!A32</f>
        <v>b</v>
      </c>
      <c r="B32" s="173" t="str">
        <f>PL02_TNTHPT_TTrUBNDTP!B32</f>
        <v>Các Phó trưởng ban</v>
      </c>
      <c r="C32" s="172" t="str">
        <f>PL02_TNTHPT_TTrUBNDTP!C32</f>
        <v>Người/ngày</v>
      </c>
      <c r="D32" s="174">
        <f>PL02_TNTHPT_TTrUBNDTP!D32</f>
        <v>579000</v>
      </c>
      <c r="E32" s="175" t="str">
        <f>PL02_TNTHPT_TTrUBNDTP!E32</f>
        <v>b</v>
      </c>
      <c r="F32" s="176" t="str">
        <f>PL02_TNTHPT_TTrUBNDTP!F32</f>
        <v xml:space="preserve">Phó trưởng ban </v>
      </c>
      <c r="G32" s="177" t="str">
        <f>PL02_TNTHPT_TTrUBNDTP!G32</f>
        <v>Người/ngày</v>
      </c>
      <c r="H32" s="178">
        <f>PL02_TNTHPT_TTrUBNDTP!H32</f>
        <v>890000</v>
      </c>
      <c r="I32" s="182"/>
    </row>
    <row r="33" spans="1:10" ht="15.75" customHeight="1" x14ac:dyDescent="0.2">
      <c r="A33" s="172"/>
      <c r="B33" s="173"/>
      <c r="C33" s="172"/>
      <c r="D33" s="174"/>
      <c r="E33" s="175" t="str">
        <f>PL02_TNTHPT_TTrUBNDTP!E33</f>
        <v>c</v>
      </c>
      <c r="F33" s="231" t="str">
        <f>PL02_TNTHPT_TTrUBNDTP!F33</f>
        <v>Ủy viên, thư ký</v>
      </c>
      <c r="G33" s="177" t="str">
        <f>PL02_TNTHPT_TTrUBNDTP!G33</f>
        <v>Người/ngày</v>
      </c>
      <c r="H33" s="178">
        <f>PL02_TNTHPT_TTrUBNDTP!H33</f>
        <v>690000</v>
      </c>
      <c r="I33" s="182" t="s">
        <v>299</v>
      </c>
    </row>
    <row r="34" spans="1:10" ht="15.75" customHeight="1" x14ac:dyDescent="0.2">
      <c r="A34" s="172" t="str">
        <f>PL02_TNTHPT_TTrUBNDTP!A34</f>
        <v>c</v>
      </c>
      <c r="B34" s="173" t="str">
        <f>PL02_TNTHPT_TTrUBNDTP!B34</f>
        <v>Trưởng Điểm thi</v>
      </c>
      <c r="C34" s="172" t="str">
        <f>PL02_TNTHPT_TTrUBNDTP!C34</f>
        <v>Người/ngày</v>
      </c>
      <c r="D34" s="174">
        <f>PL02_TNTHPT_TTrUBNDTP!D34</f>
        <v>557000</v>
      </c>
      <c r="E34" s="175" t="str">
        <f>PL02_TNTHPT_TTrUBNDTP!E34</f>
        <v>d</v>
      </c>
      <c r="F34" s="176" t="str">
        <f>PL02_TNTHPT_TTrUBNDTP!F34</f>
        <v>Trưởng Điểm thi</v>
      </c>
      <c r="G34" s="177" t="str">
        <f>PL02_TNTHPT_TTrUBNDTP!G34</f>
        <v>Người/ngày</v>
      </c>
      <c r="H34" s="178">
        <f>PL02_TNTHPT_TTrUBNDTP!H34</f>
        <v>860000</v>
      </c>
      <c r="I34" s="266" t="s">
        <v>289</v>
      </c>
    </row>
    <row r="35" spans="1:10" ht="15.75" customHeight="1" x14ac:dyDescent="0.2">
      <c r="A35" s="172" t="str">
        <f>PL02_TNTHPT_TTrUBNDTP!A35</f>
        <v>d</v>
      </c>
      <c r="B35" s="173" t="str">
        <f>PL02_TNTHPT_TTrUBNDTP!B35</f>
        <v>Phó Trưởng Điểm thi</v>
      </c>
      <c r="C35" s="172" t="str">
        <f>PL02_TNTHPT_TTrUBNDTP!C35</f>
        <v>Người/ngày</v>
      </c>
      <c r="D35" s="174">
        <f>PL02_TNTHPT_TTrUBNDTP!D35</f>
        <v>536000</v>
      </c>
      <c r="E35" s="175" t="str">
        <f>PL02_TNTHPT_TTrUBNDTP!E35</f>
        <v>đ</v>
      </c>
      <c r="F35" s="176" t="str">
        <f>PL02_TNTHPT_TTrUBNDTP!F35</f>
        <v>Phó Trưởng Điểm thi</v>
      </c>
      <c r="G35" s="177" t="str">
        <f>PL02_TNTHPT_TTrUBNDTP!G35</f>
        <v>Người/ngày</v>
      </c>
      <c r="H35" s="178">
        <f>PL02_TNTHPT_TTrUBNDTP!H35</f>
        <v>820000</v>
      </c>
      <c r="I35" s="267"/>
    </row>
    <row r="36" spans="1:10" ht="31.5" x14ac:dyDescent="0.2">
      <c r="A36" s="172" t="str">
        <f>PL02_TNTHPT_TTrUBNDTP!A36</f>
        <v>e</v>
      </c>
      <c r="B36" s="173" t="str">
        <f>PL02_TNTHPT_TTrUBNDTP!B36</f>
        <v>Các ủy viên, thư ký, cán bộ coi thi, cán bộ giám sát</v>
      </c>
      <c r="C36" s="172" t="str">
        <f>PL02_TNTHPT_TTrUBNDTP!C36</f>
        <v>Người/ngày</v>
      </c>
      <c r="D36" s="174">
        <f>PL02_TNTHPT_TTrUBNDTP!D36</f>
        <v>450000</v>
      </c>
      <c r="E36" s="175" t="str">
        <f>PL02_TNTHPT_TTrUBNDTP!E36</f>
        <v>e</v>
      </c>
      <c r="F36" s="176" t="str">
        <f>PL02_TNTHPT_TTrUBNDTP!F36</f>
        <v>Thư ký, giám thị, giám sát, ủy viên kỹ thuật</v>
      </c>
      <c r="G36" s="177" t="str">
        <f>PL02_TNTHPT_TTrUBNDTP!G36</f>
        <v>Người/ngày</v>
      </c>
      <c r="H36" s="178">
        <f>PL02_TNTHPT_TTrUBNDTP!H36</f>
        <v>690000</v>
      </c>
      <c r="I36" s="267"/>
    </row>
    <row r="37" spans="1:10" ht="26.25" customHeight="1" x14ac:dyDescent="0.2">
      <c r="A37" s="172" t="str">
        <f>PL02_TNTHPT_TTrUBNDTP!A37</f>
        <v>g</v>
      </c>
      <c r="B37" s="173" t="str">
        <f>PL02_TNTHPT_TTrUBNDTP!B37</f>
        <v>Trật tự viên, y tế, công an, phục vụ</v>
      </c>
      <c r="C37" s="172" t="str">
        <f>PL02_TNTHPT_TTrUBNDTP!C37</f>
        <v>Người/ngày</v>
      </c>
      <c r="D37" s="174">
        <f>PL02_TNTHPT_TTrUBNDTP!D37</f>
        <v>246000</v>
      </c>
      <c r="E37" s="175" t="str">
        <f>PL02_TNTHPT_TTrUBNDTP!E37</f>
        <v>g</v>
      </c>
      <c r="F37" s="176" t="str">
        <f>PL02_TNTHPT_TTrUBNDTP!F37</f>
        <v>Trật tự viên, y tế, công an, nhân viên phục vụ</v>
      </c>
      <c r="G37" s="177" t="str">
        <f>PL02_TNTHPT_TTrUBNDTP!G37</f>
        <v>Người/ngày</v>
      </c>
      <c r="H37" s="178">
        <f>PL02_TNTHPT_TTrUBNDTP!H37</f>
        <v>380000</v>
      </c>
      <c r="I37" s="267"/>
    </row>
    <row r="38" spans="1:10" s="107" customFormat="1" x14ac:dyDescent="0.2">
      <c r="A38" s="180">
        <f>PL02_TNTHPT_TTrUBNDTP!A38</f>
        <v>7</v>
      </c>
      <c r="B38" s="181" t="str">
        <f>PL02_TNTHPT_TTrUBNDTP!B38</f>
        <v>Ban làm phách bài thi tự luận</v>
      </c>
      <c r="C38" s="180"/>
      <c r="D38" s="198"/>
      <c r="E38" s="199" t="str">
        <f>PL02_TNTHPT_TTrUBNDTP!E38</f>
        <v>7</v>
      </c>
      <c r="F38" s="200" t="str">
        <f>PL02_TNTHPT_TTrUBNDTP!F38</f>
        <v>Ban làm phách bài thi tự luận</v>
      </c>
      <c r="G38" s="201"/>
      <c r="H38" s="202"/>
      <c r="I38" s="204"/>
      <c r="J38" s="140"/>
    </row>
    <row r="39" spans="1:10" x14ac:dyDescent="0.2">
      <c r="A39" s="172" t="str">
        <f>PL02_TNTHPT_TTrUBNDTP!A39</f>
        <v>a</v>
      </c>
      <c r="B39" s="173" t="str">
        <f>PL02_TNTHPT_TTrUBNDTP!B39</f>
        <v>Trưởng ban (làm việc cách ly)</v>
      </c>
      <c r="C39" s="172" t="str">
        <f>PL02_TNTHPT_TTrUBNDTP!C39</f>
        <v>Người/ngày</v>
      </c>
      <c r="D39" s="174">
        <f>PL02_TNTHPT_TTrUBNDTP!D39</f>
        <v>643000</v>
      </c>
      <c r="E39" s="175" t="str">
        <f>PL02_TNTHPT_TTrUBNDTP!E39</f>
        <v>a</v>
      </c>
      <c r="F39" s="176" t="str">
        <f>PL02_TNTHPT_TTrUBNDTP!F39</f>
        <v>Trưởng ban (làm việc cách ly)</v>
      </c>
      <c r="G39" s="177" t="str">
        <f>PL02_TNTHPT_TTrUBNDTP!G39</f>
        <v>Người/ngày</v>
      </c>
      <c r="H39" s="178">
        <f>PL02_TNTHPT_TTrUBNDTP!H39</f>
        <v>990000</v>
      </c>
      <c r="I39" s="266" t="s">
        <v>289</v>
      </c>
    </row>
    <row r="40" spans="1:10" x14ac:dyDescent="0.2">
      <c r="A40" s="172" t="str">
        <f>PL02_TNTHPT_TTrUBNDTP!A40</f>
        <v>b</v>
      </c>
      <c r="B40" s="173" t="str">
        <f>PL02_TNTHPT_TTrUBNDTP!B40</f>
        <v>Các Phó trưởng ban (làm việc cách ly)</v>
      </c>
      <c r="C40" s="172" t="str">
        <f>PL02_TNTHPT_TTrUBNDTP!C40</f>
        <v>Người/ngày</v>
      </c>
      <c r="D40" s="174">
        <f>PL02_TNTHPT_TTrUBNDTP!D40</f>
        <v>536000</v>
      </c>
      <c r="E40" s="175" t="str">
        <f>PL02_TNTHPT_TTrUBNDTP!E40</f>
        <v>b</v>
      </c>
      <c r="F40" s="176" t="str">
        <f>PL02_TNTHPT_TTrUBNDTP!F40</f>
        <v>Phó trưởng ban (làm việc cách ly)</v>
      </c>
      <c r="G40" s="177" t="str">
        <f>PL02_TNTHPT_TTrUBNDTP!G40</f>
        <v>Người/ngày</v>
      </c>
      <c r="H40" s="178">
        <f>PL02_TNTHPT_TTrUBNDTP!H40</f>
        <v>820000</v>
      </c>
      <c r="I40" s="267"/>
    </row>
    <row r="41" spans="1:10" ht="25.5" customHeight="1" x14ac:dyDescent="0.2">
      <c r="A41" s="172" t="str">
        <f>PL02_TNTHPT_TTrUBNDTP!A41</f>
        <v>c</v>
      </c>
      <c r="B41" s="173" t="str">
        <f>PL02_TNTHPT_TTrUBNDTP!B41</f>
        <v>Các ủy viên, thư ký (làm việc cách ly)</v>
      </c>
      <c r="C41" s="172" t="str">
        <f>PL02_TNTHPT_TTrUBNDTP!C41</f>
        <v>Người/ngày</v>
      </c>
      <c r="D41" s="174">
        <f>PL02_TNTHPT_TTrUBNDTP!D41</f>
        <v>450000</v>
      </c>
      <c r="E41" s="175" t="str">
        <f>PL02_TNTHPT_TTrUBNDTP!E41</f>
        <v>c</v>
      </c>
      <c r="F41" s="176" t="str">
        <f>PL02_TNTHPT_TTrUBNDTP!F41</f>
        <v>Ủy viên (làm việc cách ly)</v>
      </c>
      <c r="G41" s="177" t="str">
        <f>PL02_TNTHPT_TTrUBNDTP!G41</f>
        <v>Người/ngày</v>
      </c>
      <c r="H41" s="178">
        <f>PL02_TNTHPT_TTrUBNDTP!H41</f>
        <v>690000</v>
      </c>
      <c r="I41" s="267"/>
    </row>
    <row r="42" spans="1:10" s="107" customFormat="1" ht="15.75" customHeight="1" x14ac:dyDescent="0.2">
      <c r="A42" s="172" t="str">
        <f>PL02_TNTHPT_TTrUBNDTP!A42</f>
        <v>d</v>
      </c>
      <c r="B42" s="173" t="str">
        <f>PL02_TNTHPT_TTrUBNDTP!B42</f>
        <v>Nhân viên phục vụ, công an bảo vệ (làm việc cách ly)</v>
      </c>
      <c r="C42" s="172" t="str">
        <f>PL02_TNTHPT_TTrUBNDTP!C42</f>
        <v>Người/ngày</v>
      </c>
      <c r="D42" s="174">
        <f>PL02_TNTHPT_TTrUBNDTP!D42</f>
        <v>450000</v>
      </c>
      <c r="E42" s="175" t="str">
        <f>PL02_TNTHPT_TTrUBNDTP!E42</f>
        <v>d</v>
      </c>
      <c r="F42" s="176" t="str">
        <f>PL02_TNTHPT_TTrUBNDTP!F42</f>
        <v>Công an, nhân viên (làm việc cách ly)</v>
      </c>
      <c r="G42" s="177" t="str">
        <f>PL02_TNTHPT_TTrUBNDTP!G42</f>
        <v>Người/ngày</v>
      </c>
      <c r="H42" s="178">
        <f>PL02_TNTHPT_TTrUBNDTP!H42</f>
        <v>690000</v>
      </c>
      <c r="I42" s="267"/>
      <c r="J42" s="140"/>
    </row>
    <row r="43" spans="1:10" ht="47.25" x14ac:dyDescent="0.2">
      <c r="A43" s="172" t="str">
        <f>PL02_TNTHPT_TTrUBNDTP!A43</f>
        <v>e</v>
      </c>
      <c r="B43" s="173" t="str">
        <f>PL02_TNTHPT_TTrUBNDTP!B43</f>
        <v>Nhân viên phục vụ, bảo vệ vòng ngoài</v>
      </c>
      <c r="C43" s="172" t="str">
        <f>PL02_TNTHPT_TTrUBNDTP!C43</f>
        <v>Người/ngày</v>
      </c>
      <c r="D43" s="174">
        <f>PL02_TNTHPT_TTrUBNDTP!D43</f>
        <v>246000</v>
      </c>
      <c r="E43" s="175" t="str">
        <f>PL02_TNTHPT_TTrUBNDTP!E43</f>
        <v>đ</v>
      </c>
      <c r="F43" s="176" t="str">
        <f>PL02_TNTHPT_TTrUBNDTP!F43</f>
        <v>Nhân viên phục vụ, bảo vệ, y tế, công an  vòng ngoài</v>
      </c>
      <c r="G43" s="177" t="str">
        <f>PL02_TNTHPT_TTrUBNDTP!G43</f>
        <v>Người/ngày</v>
      </c>
      <c r="H43" s="178">
        <f>PL02_TNTHPT_TTrUBNDTP!H43</f>
        <v>380000</v>
      </c>
      <c r="I43" s="182" t="s">
        <v>305</v>
      </c>
    </row>
    <row r="44" spans="1:10" s="107" customFormat="1" x14ac:dyDescent="0.2">
      <c r="A44" s="180">
        <f>PL02_TNTHPT_TTrUBNDTP!A44</f>
        <v>8</v>
      </c>
      <c r="B44" s="181" t="str">
        <f>PL02_TNTHPT_TTrUBNDTP!B44</f>
        <v>Ban Chấm thi tự luận</v>
      </c>
      <c r="C44" s="180"/>
      <c r="D44" s="198"/>
      <c r="E44" s="199" t="str">
        <f>PL02_TNTHPT_TTrUBNDTP!E44</f>
        <v>8</v>
      </c>
      <c r="F44" s="200" t="str">
        <f>PL02_TNTHPT_TTrUBNDTP!F44</f>
        <v>Ban Chấm thi</v>
      </c>
      <c r="G44" s="201"/>
      <c r="H44" s="202"/>
      <c r="I44" s="204"/>
      <c r="J44" s="140"/>
    </row>
    <row r="45" spans="1:10" ht="15.75" customHeight="1" x14ac:dyDescent="0.2">
      <c r="A45" s="172" t="str">
        <f>PL02_TNTHPT_TTrUBNDTP!A45</f>
        <v>a</v>
      </c>
      <c r="B45" s="173" t="str">
        <f>PL02_TNTHPT_TTrUBNDTP!B45</f>
        <v>Trưởng ban</v>
      </c>
      <c r="C45" s="172" t="str">
        <f>PL02_TNTHPT_TTrUBNDTP!C45</f>
        <v>Người/ngày</v>
      </c>
      <c r="D45" s="174">
        <f>PL02_TNTHPT_TTrUBNDTP!D45</f>
        <v>643000</v>
      </c>
      <c r="E45" s="175" t="str">
        <f>PL02_TNTHPT_TTrUBNDTP!E45</f>
        <v>a</v>
      </c>
      <c r="F45" s="176" t="str">
        <f>PL02_TNTHPT_TTrUBNDTP!F45</f>
        <v>- Trưởng ban</v>
      </c>
      <c r="G45" s="177" t="str">
        <f>PL02_TNTHPT_TTrUBNDTP!G45</f>
        <v>Người/ngày</v>
      </c>
      <c r="H45" s="178">
        <f>PL02_TNTHPT_TTrUBNDTP!H45</f>
        <v>990000</v>
      </c>
      <c r="I45" s="267" t="s">
        <v>308</v>
      </c>
    </row>
    <row r="46" spans="1:10" x14ac:dyDescent="0.2">
      <c r="A46" s="172" t="str">
        <f>PL02_TNTHPT_TTrUBNDTP!A46</f>
        <v>b</v>
      </c>
      <c r="B46" s="173" t="str">
        <f>PL02_TNTHPT_TTrUBNDTP!B46</f>
        <v>Các Phó trưởng ban</v>
      </c>
      <c r="C46" s="172" t="str">
        <f>PL02_TNTHPT_TTrUBNDTP!C46</f>
        <v>Người/ngày</v>
      </c>
      <c r="D46" s="174">
        <f>PL02_TNTHPT_TTrUBNDTP!D46</f>
        <v>536000</v>
      </c>
      <c r="E46" s="175" t="str">
        <f>PL02_TNTHPT_TTrUBNDTP!E46</f>
        <v>b</v>
      </c>
      <c r="F46" s="176" t="str">
        <f>PL02_TNTHPT_TTrUBNDTP!F46</f>
        <v xml:space="preserve">- Phó trưởng ban </v>
      </c>
      <c r="G46" s="177" t="str">
        <f>PL02_TNTHPT_TTrUBNDTP!G46</f>
        <v>Người/ngày</v>
      </c>
      <c r="H46" s="178">
        <f>PL02_TNTHPT_TTrUBNDTP!H46</f>
        <v>820000</v>
      </c>
      <c r="I46" s="267"/>
    </row>
    <row r="47" spans="1:10" x14ac:dyDescent="0.2">
      <c r="A47" s="172" t="str">
        <f>PL02_TNTHPT_TTrUBNDTP!A47</f>
        <v>c</v>
      </c>
      <c r="B47" s="173" t="str">
        <f>PL02_TNTHPT_TTrUBNDTP!B47</f>
        <v>Các ủy viên, thư ký, kỹ thuật viên</v>
      </c>
      <c r="C47" s="172" t="str">
        <f>PL02_TNTHPT_TTrUBNDTP!C47</f>
        <v>Người/ngày</v>
      </c>
      <c r="D47" s="174">
        <f>PL02_TNTHPT_TTrUBNDTP!D47</f>
        <v>450000</v>
      </c>
      <c r="E47" s="175" t="str">
        <f>PL02_TNTHPT_TTrUBNDTP!E47</f>
        <v>c</v>
      </c>
      <c r="F47" s="176" t="str">
        <f>PL02_TNTHPT_TTrUBNDTP!F47</f>
        <v>- Ủy viên, giám sát</v>
      </c>
      <c r="G47" s="177" t="str">
        <f>PL02_TNTHPT_TTrUBNDTP!G47</f>
        <v>Người/ngày</v>
      </c>
      <c r="H47" s="178">
        <f>PL02_TNTHPT_TTrUBNDTP!H47</f>
        <v>690000</v>
      </c>
      <c r="I47" s="267"/>
    </row>
    <row r="48" spans="1:10" ht="47.25" x14ac:dyDescent="0.2">
      <c r="A48" s="172" t="str">
        <f>PL02_TNTHPT_TTrUBNDTP!A48</f>
        <v>d</v>
      </c>
      <c r="B48" s="173" t="str">
        <f>PL02_TNTHPT_TTrUBNDTP!B48</f>
        <v>Chấm bài thi tự luận (Số lượng bài thi mỗi cán bộ chấm thi phải hoàn thành trong một ngày theo quy định)</v>
      </c>
      <c r="C48" s="172" t="str">
        <f>PL02_TNTHPT_TTrUBNDTP!C48</f>
        <v>Người/ngày</v>
      </c>
      <c r="D48" s="174">
        <f>PL02_TNTHPT_TTrUBNDTP!D48</f>
        <v>504000</v>
      </c>
      <c r="E48" s="175" t="str">
        <f>PL02_TNTHPT_TTrUBNDTP!E48</f>
        <v>d</v>
      </c>
      <c r="F48" s="176" t="str">
        <f>PL02_TNTHPT_TTrUBNDTP!F48</f>
        <v>- Tiền công giám khảo chấm thi tự luận, thi trắc nghiệm (Số lượng bài thi mỗi Giám khảo phải hoàn thành trong một ngày theo quy định)</v>
      </c>
      <c r="G48" s="177" t="str">
        <f>PL02_TNTHPT_TTrUBNDTP!G48</f>
        <v>Người/ngày</v>
      </c>
      <c r="H48" s="178">
        <f>PL02_TNTHPT_TTrUBNDTP!H48</f>
        <v>770000</v>
      </c>
      <c r="I48" s="267"/>
    </row>
    <row r="49" spans="1:10" x14ac:dyDescent="0.2">
      <c r="A49" s="172" t="str">
        <f>PL02_TNTHPT_TTrUBNDTP!A49</f>
        <v>đ</v>
      </c>
      <c r="B49" s="173" t="str">
        <f>PL02_TNTHPT_TTrUBNDTP!B49</f>
        <v>Công an, bảo vệ, y tế, phục vụ</v>
      </c>
      <c r="C49" s="172" t="str">
        <f>PL02_TNTHPT_TTrUBNDTP!C49</f>
        <v>Người/ngày</v>
      </c>
      <c r="D49" s="174">
        <f>PL02_TNTHPT_TTrUBNDTP!D49</f>
        <v>246000</v>
      </c>
      <c r="E49" s="175" t="str">
        <f>PL02_TNTHPT_TTrUBNDTP!E49</f>
        <v>đ</v>
      </c>
      <c r="F49" s="176" t="str">
        <f>PL02_TNTHPT_TTrUBNDTP!F49</f>
        <v xml:space="preserve">- Công an, bảo vệ, y tế, nhân viên phục vụ </v>
      </c>
      <c r="G49" s="177" t="str">
        <f>PL02_TNTHPT_TTrUBNDTP!G49</f>
        <v>Người/ngày</v>
      </c>
      <c r="H49" s="178">
        <f>PL02_TNTHPT_TTrUBNDTP!H49</f>
        <v>380000</v>
      </c>
      <c r="I49" s="267"/>
    </row>
    <row r="50" spans="1:10" s="107" customFormat="1" x14ac:dyDescent="0.2">
      <c r="A50" s="180">
        <f>PL02_TNTHPT_TTrUBNDTP!A50</f>
        <v>9</v>
      </c>
      <c r="B50" s="181" t="str">
        <f>PL02_TNTHPT_TTrUBNDTP!B50</f>
        <v>Chấm thi trắc nghiệm</v>
      </c>
      <c r="C50" s="172"/>
      <c r="D50" s="174"/>
      <c r="E50" s="199" t="str">
        <f>PL02_TNTHPT_TTrUBNDTP!E50</f>
        <v>9</v>
      </c>
      <c r="F50" s="200" t="str">
        <f>PL02_TNTHPT_TTrUBNDTP!F50</f>
        <v xml:space="preserve">Ban phúc khảo </v>
      </c>
      <c r="G50" s="177"/>
      <c r="H50" s="178"/>
      <c r="I50" s="267"/>
      <c r="J50" s="140"/>
    </row>
    <row r="51" spans="1:10" ht="47.25" x14ac:dyDescent="0.2">
      <c r="A51" s="172" t="str">
        <f>PL02_TNTHPT_TTrUBNDTP!A51</f>
        <v>a</v>
      </c>
      <c r="B51" s="173" t="str">
        <f>PL02_TNTHPT_TTrUBNDTP!B51</f>
        <v>Chấm bài thi trắc nghiệm (Số lượng bài thi mỗi cán bộ chấm thi phải hoàn thành trong một ngày theo quy định)</v>
      </c>
      <c r="C51" s="172" t="str">
        <f>PL02_TNTHPT_TTrUBNDTP!C51</f>
        <v>Người/ngày</v>
      </c>
      <c r="D51" s="174">
        <f>PL02_TNTHPT_TTrUBNDTP!D51</f>
        <v>504000</v>
      </c>
      <c r="E51" s="175" t="str">
        <f>PL02_TNTHPT_TTrUBNDTP!E51</f>
        <v>a</v>
      </c>
      <c r="F51" s="176" t="str">
        <f>PL02_TNTHPT_TTrUBNDTP!F51</f>
        <v>Trưởng ban</v>
      </c>
      <c r="G51" s="177" t="str">
        <f>PL02_TNTHPT_TTrUBNDTP!G51</f>
        <v>Người/ngày</v>
      </c>
      <c r="H51" s="178">
        <f>PL02_TNTHPT_TTrUBNDTP!H51</f>
        <v>990000</v>
      </c>
      <c r="I51" s="267"/>
    </row>
    <row r="52" spans="1:10" x14ac:dyDescent="0.2">
      <c r="A52" s="172" t="str">
        <f>PL02_TNTHPT_TTrUBNDTP!A52</f>
        <v>b</v>
      </c>
      <c r="B52" s="173" t="str">
        <f>PL02_TNTHPT_TTrUBNDTP!B52</f>
        <v>Trưởng ban</v>
      </c>
      <c r="C52" s="172" t="str">
        <f>PL02_TNTHPT_TTrUBNDTP!C52</f>
        <v>Người/ngày</v>
      </c>
      <c r="D52" s="174">
        <f>PL02_TNTHPT_TTrUBNDTP!D52</f>
        <v>643000</v>
      </c>
      <c r="E52" s="175" t="str">
        <f>PL02_TNTHPT_TTrUBNDTP!E52</f>
        <v>b</v>
      </c>
      <c r="F52" s="176" t="str">
        <f>PL02_TNTHPT_TTrUBNDTP!F52</f>
        <v xml:space="preserve">Phó trưởng ban </v>
      </c>
      <c r="G52" s="177" t="str">
        <f>PL02_TNTHPT_TTrUBNDTP!G52</f>
        <v>Người/ngày</v>
      </c>
      <c r="H52" s="178">
        <f>PL02_TNTHPT_TTrUBNDTP!H52</f>
        <v>820000</v>
      </c>
      <c r="I52" s="267"/>
    </row>
    <row r="53" spans="1:10" x14ac:dyDescent="0.2">
      <c r="A53" s="172" t="str">
        <f>PL02_TNTHPT_TTrUBNDTP!A53</f>
        <v>c</v>
      </c>
      <c r="B53" s="173" t="str">
        <f>PL02_TNTHPT_TTrUBNDTP!B53</f>
        <v>Các Phó trưởng ban</v>
      </c>
      <c r="C53" s="172" t="str">
        <f>PL02_TNTHPT_TTrUBNDTP!C53</f>
        <v>Người/ngày</v>
      </c>
      <c r="D53" s="174">
        <f>PL02_TNTHPT_TTrUBNDTP!D53</f>
        <v>536000</v>
      </c>
      <c r="E53" s="175" t="str">
        <f>PL02_TNTHPT_TTrUBNDTP!E53</f>
        <v>c</v>
      </c>
      <c r="F53" s="176" t="str">
        <f>PL02_TNTHPT_TTrUBNDTP!F53</f>
        <v>Ủy viên, giám sát</v>
      </c>
      <c r="G53" s="177" t="str">
        <f>PL02_TNTHPT_TTrUBNDTP!G53</f>
        <v>Người/ngày</v>
      </c>
      <c r="H53" s="178">
        <f>PL02_TNTHPT_TTrUBNDTP!H53</f>
        <v>690000</v>
      </c>
      <c r="I53" s="267"/>
    </row>
    <row r="54" spans="1:10" ht="15.75" customHeight="1" x14ac:dyDescent="0.2">
      <c r="A54" s="172" t="str">
        <f>PL02_TNTHPT_TTrUBNDTP!A54</f>
        <v>d</v>
      </c>
      <c r="B54" s="173" t="str">
        <f>PL02_TNTHPT_TTrUBNDTP!B54</f>
        <v>Các ủy viên, thư ký, kỹ thuật viên</v>
      </c>
      <c r="C54" s="172" t="str">
        <f>PL02_TNTHPT_TTrUBNDTP!C54</f>
        <v>Người/ngày</v>
      </c>
      <c r="D54" s="174">
        <f>PL02_TNTHPT_TTrUBNDTP!D54</f>
        <v>450000</v>
      </c>
      <c r="E54" s="175" t="str">
        <f>PL02_TNTHPT_TTrUBNDTP!E54</f>
        <v>d</v>
      </c>
      <c r="F54" s="176" t="str">
        <f>PL02_TNTHPT_TTrUBNDTP!F54</f>
        <v>Tiền công giám khảo chấm phúc khảo thi tự luận, thi trắc nghiệm (Số lượng bài thi mỗi Giám khảo phải hoàn thành trong một ngày theo quy định)</v>
      </c>
      <c r="G54" s="177" t="str">
        <f>PL02_TNTHPT_TTrUBNDTP!G54</f>
        <v>Người/ngày</v>
      </c>
      <c r="H54" s="178">
        <f>PL02_TNTHPT_TTrUBNDTP!H54</f>
        <v>770000</v>
      </c>
      <c r="I54" s="267"/>
    </row>
    <row r="55" spans="1:10" x14ac:dyDescent="0.2">
      <c r="A55" s="172" t="str">
        <f>PL02_TNTHPT_TTrUBNDTP!A55</f>
        <v>e</v>
      </c>
      <c r="B55" s="173" t="str">
        <f>PL02_TNTHPT_TTrUBNDTP!B55</f>
        <v>Công an, bảo vệ, y tế, phục vụ</v>
      </c>
      <c r="C55" s="172" t="str">
        <f>PL02_TNTHPT_TTrUBNDTP!C55</f>
        <v>Người/ngày</v>
      </c>
      <c r="D55" s="174">
        <f>PL02_TNTHPT_TTrUBNDTP!D55</f>
        <v>246000</v>
      </c>
      <c r="E55" s="175" t="str">
        <f>PL02_TNTHPT_TTrUBNDTP!E55</f>
        <v>đ</v>
      </c>
      <c r="F55" s="176" t="str">
        <f>PL02_TNTHPT_TTrUBNDTP!F55</f>
        <v xml:space="preserve">Công an, bảo vệ, y tế, nhân viên phục vụ </v>
      </c>
      <c r="G55" s="177" t="str">
        <f>PL02_TNTHPT_TTrUBNDTP!G55</f>
        <v>Người/ngày</v>
      </c>
      <c r="H55" s="178">
        <f>PL02_TNTHPT_TTrUBNDTP!H55</f>
        <v>380000</v>
      </c>
      <c r="I55" s="267"/>
    </row>
    <row r="56" spans="1:10" s="107" customFormat="1" ht="69.75" customHeight="1" x14ac:dyDescent="0.2">
      <c r="A56" s="180">
        <f>PL02_TNTHPT_TTrUBNDTP!A56</f>
        <v>10</v>
      </c>
      <c r="B56" s="181" t="str">
        <f>PL02_TNTHPT_TTrUBNDTP!B56</f>
        <v>Ban Phúc khảo bài thi tự luận</v>
      </c>
      <c r="C56" s="172"/>
      <c r="D56" s="174"/>
      <c r="E56" s="175"/>
      <c r="F56" s="176"/>
      <c r="G56" s="177"/>
      <c r="H56" s="178"/>
      <c r="I56" s="183"/>
      <c r="J56" s="140"/>
    </row>
    <row r="57" spans="1:10" x14ac:dyDescent="0.2">
      <c r="A57" s="172" t="str">
        <f>PL02_TNTHPT_TTrUBNDTP!A57</f>
        <v>a</v>
      </c>
      <c r="B57" s="173" t="str">
        <f>PL02_TNTHPT_TTrUBNDTP!B57</f>
        <v>Trưởng ban</v>
      </c>
      <c r="C57" s="172" t="str">
        <f>PL02_TNTHPT_TTrUBNDTP!C57</f>
        <v>Người/ngày</v>
      </c>
      <c r="D57" s="174">
        <f>PL02_TNTHPT_TTrUBNDTP!D57</f>
        <v>643000</v>
      </c>
      <c r="E57" s="175"/>
      <c r="F57" s="176"/>
      <c r="G57" s="177"/>
      <c r="H57" s="178"/>
      <c r="I57" s="183"/>
    </row>
    <row r="58" spans="1:10" x14ac:dyDescent="0.2">
      <c r="A58" s="172" t="str">
        <f>PL02_TNTHPT_TTrUBNDTP!A58</f>
        <v>b</v>
      </c>
      <c r="B58" s="173" t="str">
        <f>PL02_TNTHPT_TTrUBNDTP!B58</f>
        <v>Các Phó trưởng ban</v>
      </c>
      <c r="C58" s="172" t="str">
        <f>PL02_TNTHPT_TTrUBNDTP!C58</f>
        <v>Người/ngày</v>
      </c>
      <c r="D58" s="174">
        <f>PL02_TNTHPT_TTrUBNDTP!D58</f>
        <v>536000</v>
      </c>
      <c r="E58" s="175"/>
      <c r="F58" s="176"/>
      <c r="G58" s="177"/>
      <c r="H58" s="178"/>
      <c r="I58" s="183"/>
    </row>
    <row r="59" spans="1:10" x14ac:dyDescent="0.2">
      <c r="A59" s="172" t="str">
        <f>PL02_TNTHPT_TTrUBNDTP!A59</f>
        <v>c</v>
      </c>
      <c r="B59" s="173" t="str">
        <f>PL02_TNTHPT_TTrUBNDTP!B59</f>
        <v>Các ủy viên, thư ký, kỹ thuật viên</v>
      </c>
      <c r="C59" s="172" t="str">
        <f>PL02_TNTHPT_TTrUBNDTP!C59</f>
        <v>Người/ngày</v>
      </c>
      <c r="D59" s="174">
        <f>PL02_TNTHPT_TTrUBNDTP!D59</f>
        <v>450000</v>
      </c>
      <c r="E59" s="175"/>
      <c r="F59" s="176"/>
      <c r="G59" s="177"/>
      <c r="H59" s="178"/>
      <c r="I59" s="183"/>
    </row>
    <row r="60" spans="1:10" ht="47.25" x14ac:dyDescent="0.2">
      <c r="A60" s="172" t="str">
        <f>PL02_TNTHPT_TTrUBNDTP!A60</f>
        <v>d</v>
      </c>
      <c r="B60" s="173" t="str">
        <f>PL02_TNTHPT_TTrUBNDTP!B60</f>
        <v>Chấm bài thi tự luận (Số lượng bài thi mỗi cán bộ chấm thi phải hoàn thành trong một ngày theo quy định)</v>
      </c>
      <c r="C60" s="172" t="str">
        <f>PL02_TNTHPT_TTrUBNDTP!C60</f>
        <v>Người/ngày</v>
      </c>
      <c r="D60" s="174">
        <f>PL02_TNTHPT_TTrUBNDTP!D60</f>
        <v>504000</v>
      </c>
      <c r="E60" s="175"/>
      <c r="F60" s="176"/>
      <c r="G60" s="177"/>
      <c r="H60" s="178"/>
      <c r="I60" s="183"/>
    </row>
    <row r="61" spans="1:10" x14ac:dyDescent="0.2">
      <c r="A61" s="172" t="str">
        <f>PL02_TNTHPT_TTrUBNDTP!A61</f>
        <v>e</v>
      </c>
      <c r="B61" s="173" t="str">
        <f>PL02_TNTHPT_TTrUBNDTP!B61</f>
        <v>Công an, bảo vệ, y tế, phục vụ</v>
      </c>
      <c r="C61" s="172" t="str">
        <f>PL02_TNTHPT_TTrUBNDTP!C61</f>
        <v>Người/ngày</v>
      </c>
      <c r="D61" s="174">
        <f>PL02_TNTHPT_TTrUBNDTP!D61</f>
        <v>246000</v>
      </c>
      <c r="E61" s="175"/>
      <c r="F61" s="176"/>
      <c r="G61" s="177"/>
      <c r="H61" s="178"/>
      <c r="I61" s="183"/>
    </row>
    <row r="62" spans="1:10" s="107" customFormat="1" x14ac:dyDescent="0.2">
      <c r="A62" s="180">
        <f>PL02_TNTHPT_TTrUBNDTP!A62</f>
        <v>11</v>
      </c>
      <c r="B62" s="181" t="str">
        <f>PL02_TNTHPT_TTrUBNDTP!B62</f>
        <v>Chấm Phúc khảo bài thi trắc nghiệm</v>
      </c>
      <c r="C62" s="172"/>
      <c r="D62" s="174"/>
      <c r="E62" s="175"/>
      <c r="F62" s="176"/>
      <c r="G62" s="177"/>
      <c r="H62" s="178"/>
      <c r="I62" s="183"/>
      <c r="J62" s="140"/>
    </row>
    <row r="63" spans="1:10" ht="47.25" x14ac:dyDescent="0.2">
      <c r="A63" s="172" t="str">
        <f>PL02_TNTHPT_TTrUBNDTP!A63</f>
        <v>a</v>
      </c>
      <c r="B63" s="173" t="str">
        <f>PL02_TNTHPT_TTrUBNDTP!B63</f>
        <v>Chấm bài thi trắc nghiệm (Số lượng bài thi mỗi cán bộ chấm thi phải hoàn thành trong một ngày theo quy định)</v>
      </c>
      <c r="C63" s="172" t="str">
        <f>PL02_TNTHPT_TTrUBNDTP!C63</f>
        <v>Người/ngày</v>
      </c>
      <c r="D63" s="174">
        <f>PL02_TNTHPT_TTrUBNDTP!D63</f>
        <v>504000</v>
      </c>
      <c r="E63" s="175"/>
      <c r="F63" s="176"/>
      <c r="G63" s="177"/>
      <c r="H63" s="178"/>
      <c r="I63" s="183"/>
    </row>
    <row r="64" spans="1:10" ht="16.5" customHeight="1" x14ac:dyDescent="0.2">
      <c r="A64" s="172" t="str">
        <f>PL02_TNTHPT_TTrUBNDTP!A64</f>
        <v>b</v>
      </c>
      <c r="B64" s="173" t="str">
        <f>PL02_TNTHPT_TTrUBNDTP!B64</f>
        <v>Trưởng ban</v>
      </c>
      <c r="C64" s="172" t="str">
        <f>PL02_TNTHPT_TTrUBNDTP!C64</f>
        <v>Người/ngày</v>
      </c>
      <c r="D64" s="174">
        <f>PL02_TNTHPT_TTrUBNDTP!D64</f>
        <v>643000</v>
      </c>
      <c r="E64" s="175"/>
      <c r="F64" s="176"/>
      <c r="G64" s="177"/>
      <c r="H64" s="178"/>
      <c r="I64" s="183"/>
    </row>
    <row r="65" spans="1:10" x14ac:dyDescent="0.2">
      <c r="A65" s="172" t="str">
        <f>PL02_TNTHPT_TTrUBNDTP!A65</f>
        <v>c</v>
      </c>
      <c r="B65" s="173" t="str">
        <f>PL02_TNTHPT_TTrUBNDTP!B65</f>
        <v>Các Phó trưởng ban</v>
      </c>
      <c r="C65" s="172" t="str">
        <f>PL02_TNTHPT_TTrUBNDTP!C65</f>
        <v>Người/ngày</v>
      </c>
      <c r="D65" s="174">
        <f>PL02_TNTHPT_TTrUBNDTP!D65</f>
        <v>536000</v>
      </c>
      <c r="E65" s="175"/>
      <c r="F65" s="176"/>
      <c r="G65" s="177"/>
      <c r="H65" s="178"/>
      <c r="I65" s="183"/>
      <c r="J65" s="141"/>
    </row>
    <row r="66" spans="1:10" x14ac:dyDescent="0.2">
      <c r="A66" s="172" t="str">
        <f>PL02_TNTHPT_TTrUBNDTP!A66</f>
        <v>d</v>
      </c>
      <c r="B66" s="173" t="str">
        <f>PL02_TNTHPT_TTrUBNDTP!B66</f>
        <v>Các ủy viên, thư ký, kỹ thuật viên</v>
      </c>
      <c r="C66" s="172" t="str">
        <f>PL02_TNTHPT_TTrUBNDTP!C66</f>
        <v>Người/ngày</v>
      </c>
      <c r="D66" s="174">
        <f>PL02_TNTHPT_TTrUBNDTP!D66</f>
        <v>450000</v>
      </c>
      <c r="E66" s="175"/>
      <c r="F66" s="176"/>
      <c r="G66" s="177"/>
      <c r="H66" s="178"/>
      <c r="I66" s="183"/>
      <c r="J66" s="141"/>
    </row>
    <row r="67" spans="1:10" x14ac:dyDescent="0.2">
      <c r="A67" s="172" t="str">
        <f>PL02_TNTHPT_TTrUBNDTP!A67</f>
        <v>e</v>
      </c>
      <c r="B67" s="173" t="str">
        <f>PL02_TNTHPT_TTrUBNDTP!B67</f>
        <v>Công an, bảo vệ, y tế, phục vụ</v>
      </c>
      <c r="C67" s="172" t="str">
        <f>PL02_TNTHPT_TTrUBNDTP!C67</f>
        <v>Người/ngày</v>
      </c>
      <c r="D67" s="174">
        <f>PL02_TNTHPT_TTrUBNDTP!D67</f>
        <v>246000</v>
      </c>
      <c r="E67" s="175"/>
      <c r="F67" s="176"/>
      <c r="G67" s="177"/>
      <c r="H67" s="178"/>
      <c r="I67" s="183"/>
      <c r="J67" s="141"/>
    </row>
    <row r="68" spans="1:10" s="107" customFormat="1" ht="38.25" x14ac:dyDescent="0.2">
      <c r="A68" s="180">
        <f>PL02_TNTHPT_TTrUBNDTP!A68</f>
        <v>12</v>
      </c>
      <c r="B68" s="181" t="str">
        <f>PL02_TNTHPT_TTrUBNDTP!B68</f>
        <v>Hỗ trợ cộng tác viên thanh tra</v>
      </c>
      <c r="C68" s="180" t="str">
        <f>PL02_TNTHPT_TTrUBNDTP!C68</f>
        <v>Người/ngày</v>
      </c>
      <c r="D68" s="198">
        <f>PL02_TNTHPT_TTrUBNDTP!D68</f>
        <v>450000</v>
      </c>
      <c r="E68" s="199" t="str">
        <f>PL02_TNTHPT_TTrUBNDTP!E68</f>
        <v>10</v>
      </c>
      <c r="F68" s="200" t="str">
        <f>PL02_TNTHPT_TTrUBNDTP!F68</f>
        <v>Công tác kiểm tra</v>
      </c>
      <c r="G68" s="201"/>
      <c r="H68" s="202"/>
      <c r="I68" s="184" t="s">
        <v>314</v>
      </c>
      <c r="J68" s="163"/>
    </row>
    <row r="69" spans="1:10" x14ac:dyDescent="0.2">
      <c r="A69" s="172"/>
      <c r="B69" s="173"/>
      <c r="C69" s="172"/>
      <c r="D69" s="174"/>
      <c r="E69" s="175" t="str">
        <f>PL02_TNTHPT_TTrUBNDTP!E69</f>
        <v>10.1</v>
      </c>
      <c r="F69" s="176" t="str">
        <f>PL02_TNTHPT_TTrUBNDTP!F69</f>
        <v>Chuẩn bị thi; Coi thi</v>
      </c>
      <c r="G69" s="177"/>
      <c r="H69" s="178"/>
      <c r="I69" s="184"/>
      <c r="J69" s="141"/>
    </row>
    <row r="70" spans="1:10" x14ac:dyDescent="0.2">
      <c r="A70" s="172"/>
      <c r="B70" s="173"/>
      <c r="C70" s="172"/>
      <c r="D70" s="174"/>
      <c r="E70" s="175" t="str">
        <f>PL02_TNTHPT_TTrUBNDTP!E70</f>
        <v>a</v>
      </c>
      <c r="F70" s="176" t="str">
        <f>PL02_TNTHPT_TTrUBNDTP!F70</f>
        <v>Trưởng đoàn</v>
      </c>
      <c r="G70" s="177" t="str">
        <f>PL02_TNTHPT_TTrUBNDTP!G70</f>
        <v>Người/ngày</v>
      </c>
      <c r="H70" s="178">
        <f>PL02_TNTHPT_TTrUBNDTP!H70</f>
        <v>860000</v>
      </c>
      <c r="I70" s="184" t="s">
        <v>316</v>
      </c>
      <c r="J70" s="141"/>
    </row>
    <row r="71" spans="1:10" x14ac:dyDescent="0.2">
      <c r="A71" s="172"/>
      <c r="B71" s="173"/>
      <c r="C71" s="172"/>
      <c r="D71" s="174"/>
      <c r="E71" s="175" t="str">
        <f>PL02_TNTHPT_TTrUBNDTP!E71</f>
        <v>b</v>
      </c>
      <c r="F71" s="176" t="str">
        <f>PL02_TNTHPT_TTrUBNDTP!F71</f>
        <v>Phó trường đoàn</v>
      </c>
      <c r="G71" s="177" t="str">
        <f>PL02_TNTHPT_TTrUBNDTP!G71</f>
        <v>Người/ngày</v>
      </c>
      <c r="H71" s="178">
        <f>PL02_TNTHPT_TTrUBNDTP!H71</f>
        <v>820000</v>
      </c>
      <c r="I71" s="184" t="s">
        <v>317</v>
      </c>
      <c r="J71" s="141"/>
    </row>
    <row r="72" spans="1:10" x14ac:dyDescent="0.2">
      <c r="A72" s="172"/>
      <c r="B72" s="173"/>
      <c r="C72" s="172"/>
      <c r="D72" s="174"/>
      <c r="E72" s="175" t="str">
        <f>PL02_TNTHPT_TTrUBNDTP!E72</f>
        <v>c</v>
      </c>
      <c r="F72" s="176" t="str">
        <f>PL02_TNTHPT_TTrUBNDTP!F72</f>
        <v>Ủy viên</v>
      </c>
      <c r="G72" s="177" t="str">
        <f>PL02_TNTHPT_TTrUBNDTP!G72</f>
        <v>Người/ngày</v>
      </c>
      <c r="H72" s="178">
        <f>PL02_TNTHPT_TTrUBNDTP!H72</f>
        <v>690000</v>
      </c>
      <c r="I72" s="184" t="s">
        <v>318</v>
      </c>
      <c r="J72" s="141"/>
    </row>
    <row r="73" spans="1:10" x14ac:dyDescent="0.2">
      <c r="A73" s="172"/>
      <c r="B73" s="173"/>
      <c r="C73" s="172"/>
      <c r="D73" s="174"/>
      <c r="E73" s="175" t="str">
        <f>PL02_TNTHPT_TTrUBNDTP!E73</f>
        <v>d</v>
      </c>
      <c r="F73" s="176" t="str">
        <f>PL02_TNTHPT_TTrUBNDTP!F73</f>
        <v>Nhân viên phục vụ</v>
      </c>
      <c r="G73" s="177" t="str">
        <f>PL02_TNTHPT_TTrUBNDTP!G73</f>
        <v>Người/ngày</v>
      </c>
      <c r="H73" s="178">
        <f>PL02_TNTHPT_TTrUBNDTP!H73</f>
        <v>380000</v>
      </c>
      <c r="I73" s="184" t="s">
        <v>319</v>
      </c>
      <c r="J73" s="141"/>
    </row>
    <row r="74" spans="1:10" x14ac:dyDescent="0.2">
      <c r="A74" s="172"/>
      <c r="B74" s="173"/>
      <c r="C74" s="172"/>
      <c r="D74" s="174"/>
      <c r="E74" s="175" t="str">
        <f>PL02_TNTHPT_TTrUBNDTP!E74</f>
        <v>10.2</v>
      </c>
      <c r="F74" s="176" t="str">
        <f>PL02_TNTHPT_TTrUBNDTP!F74</f>
        <v>Chấm thi; Phúc khảo</v>
      </c>
      <c r="G74" s="177"/>
      <c r="H74" s="178"/>
      <c r="I74" s="184"/>
      <c r="J74" s="141"/>
    </row>
    <row r="75" spans="1:10" x14ac:dyDescent="0.2">
      <c r="A75" s="172"/>
      <c r="B75" s="173"/>
      <c r="C75" s="172"/>
      <c r="D75" s="174"/>
      <c r="E75" s="175" t="str">
        <f>PL02_TNTHPT_TTrUBNDTP!E75</f>
        <v>a</v>
      </c>
      <c r="F75" s="176" t="str">
        <f>PL02_TNTHPT_TTrUBNDTP!F75</f>
        <v>Trưởng đoàn</v>
      </c>
      <c r="G75" s="177" t="str">
        <f>PL02_TNTHPT_TTrUBNDTP!G75</f>
        <v>Người/ngày</v>
      </c>
      <c r="H75" s="178">
        <f>PL02_TNTHPT_TTrUBNDTP!H75</f>
        <v>820000</v>
      </c>
      <c r="I75" s="184" t="s">
        <v>321</v>
      </c>
      <c r="J75" s="141"/>
    </row>
    <row r="76" spans="1:10" x14ac:dyDescent="0.2">
      <c r="A76" s="172"/>
      <c r="B76" s="173"/>
      <c r="C76" s="172"/>
      <c r="D76" s="174"/>
      <c r="E76" s="175" t="str">
        <f>PL02_TNTHPT_TTrUBNDTP!E76</f>
        <v>b</v>
      </c>
      <c r="F76" s="176" t="str">
        <f>PL02_TNTHPT_TTrUBNDTP!F76</f>
        <v>Phó trưởng đoàn</v>
      </c>
      <c r="G76" s="177" t="str">
        <f>PL02_TNTHPT_TTrUBNDTP!G76</f>
        <v>Người/ngày</v>
      </c>
      <c r="H76" s="178">
        <f>PL02_TNTHPT_TTrUBNDTP!H76</f>
        <v>780000</v>
      </c>
      <c r="I76" s="184" t="s">
        <v>322</v>
      </c>
      <c r="J76" s="141"/>
    </row>
    <row r="77" spans="1:10" x14ac:dyDescent="0.2">
      <c r="A77" s="172"/>
      <c r="B77" s="173"/>
      <c r="C77" s="172"/>
      <c r="D77" s="174"/>
      <c r="E77" s="175" t="str">
        <f>PL02_TNTHPT_TTrUBNDTP!E77</f>
        <v>c</v>
      </c>
      <c r="F77" s="176" t="str">
        <f>PL02_TNTHPT_TTrUBNDTP!F77</f>
        <v>Ủy viên</v>
      </c>
      <c r="G77" s="177" t="str">
        <f>PL02_TNTHPT_TTrUBNDTP!G77</f>
        <v>Người/ngày</v>
      </c>
      <c r="H77" s="178">
        <f>PL02_TNTHPT_TTrUBNDTP!H77</f>
        <v>690000</v>
      </c>
      <c r="I77" s="184" t="s">
        <v>323</v>
      </c>
      <c r="J77" s="141"/>
    </row>
    <row r="78" spans="1:10" x14ac:dyDescent="0.2">
      <c r="A78" s="185"/>
      <c r="B78" s="186"/>
      <c r="C78" s="185"/>
      <c r="D78" s="187"/>
      <c r="E78" s="188" t="str">
        <f>PL02_TNTHPT_TTrUBNDTP!E78</f>
        <v>d</v>
      </c>
      <c r="F78" s="189" t="str">
        <f>PL02_TNTHPT_TTrUBNDTP!F78</f>
        <v>Nhân viên phục vụ</v>
      </c>
      <c r="G78" s="190" t="str">
        <f>PL02_TNTHPT_TTrUBNDTP!G78</f>
        <v>Người/ngày</v>
      </c>
      <c r="H78" s="191">
        <f>PL02_TNTHPT_TTrUBNDTP!H78</f>
        <v>380000</v>
      </c>
      <c r="I78" s="192" t="s">
        <v>324</v>
      </c>
      <c r="J78" s="141"/>
    </row>
    <row r="79" spans="1:10" ht="15.75" customHeight="1" x14ac:dyDescent="0.2">
      <c r="A79" s="132" t="s">
        <v>90</v>
      </c>
      <c r="B79" s="168" t="s">
        <v>92</v>
      </c>
      <c r="C79" s="107"/>
      <c r="E79" s="105"/>
      <c r="G79" s="105"/>
    </row>
    <row r="80" spans="1:10" ht="66.75" customHeight="1" x14ac:dyDescent="0.2">
      <c r="A80" s="123"/>
      <c r="B80" s="263" t="s">
        <v>213</v>
      </c>
      <c r="C80" s="263"/>
      <c r="D80" s="263"/>
      <c r="E80" s="263"/>
      <c r="F80" s="263"/>
      <c r="G80" s="263"/>
      <c r="H80" s="263"/>
      <c r="I80" s="263"/>
    </row>
    <row r="81" spans="1:9" ht="20.25" customHeight="1" x14ac:dyDescent="0.2">
      <c r="A81" s="125"/>
      <c r="B81" s="264" t="s">
        <v>193</v>
      </c>
      <c r="C81" s="264"/>
      <c r="D81" s="264"/>
      <c r="E81" s="264"/>
      <c r="F81" s="264"/>
      <c r="G81" s="264"/>
      <c r="H81" s="264"/>
      <c r="I81" s="264"/>
    </row>
    <row r="82" spans="1:9" ht="42" customHeight="1" x14ac:dyDescent="0.2">
      <c r="A82" s="126"/>
      <c r="B82" s="264" t="s">
        <v>210</v>
      </c>
      <c r="C82" s="264"/>
      <c r="D82" s="264"/>
      <c r="E82" s="264"/>
      <c r="F82" s="264"/>
      <c r="G82" s="264"/>
      <c r="H82" s="264"/>
      <c r="I82" s="264"/>
    </row>
    <row r="83" spans="1:9" ht="15.75" customHeight="1" x14ac:dyDescent="0.2">
      <c r="A83" s="106"/>
      <c r="B83" s="264" t="s">
        <v>238</v>
      </c>
      <c r="C83" s="264"/>
      <c r="D83" s="264"/>
      <c r="E83" s="264"/>
      <c r="F83" s="264"/>
      <c r="G83" s="264"/>
      <c r="H83" s="264"/>
      <c r="I83" s="264"/>
    </row>
    <row r="84" spans="1:9" ht="21" customHeight="1" x14ac:dyDescent="0.2">
      <c r="B84" s="139" t="str">
        <f>PL02_TNTHPT_TTrUBNDTP!B85</f>
        <v>- Chức danh có thể điều chỉnh phù hợp với quy định hiện hành</v>
      </c>
      <c r="F84" s="131"/>
    </row>
    <row r="85" spans="1:9" x14ac:dyDescent="0.2">
      <c r="F85" s="131"/>
    </row>
  </sheetData>
  <autoFilter ref="A6:I83"/>
  <mergeCells count="17">
    <mergeCell ref="I26:I29"/>
    <mergeCell ref="I34:I37"/>
    <mergeCell ref="I39:I42"/>
    <mergeCell ref="I45:I55"/>
    <mergeCell ref="B83:I83"/>
    <mergeCell ref="B80:I80"/>
    <mergeCell ref="B81:I81"/>
    <mergeCell ref="B82:I82"/>
    <mergeCell ref="I9:I11"/>
    <mergeCell ref="I13:I15"/>
    <mergeCell ref="I17:I19"/>
    <mergeCell ref="I21:I23"/>
    <mergeCell ref="A1:I1"/>
    <mergeCell ref="A2:I2"/>
    <mergeCell ref="A5:D5"/>
    <mergeCell ref="E5:I5"/>
    <mergeCell ref="A3:I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abSelected="1" workbookViewId="0">
      <selection activeCell="B13" sqref="B13"/>
    </sheetView>
  </sheetViews>
  <sheetFormatPr defaultColWidth="9.140625" defaultRowHeight="15.75" x14ac:dyDescent="0.2"/>
  <cols>
    <col min="1" max="1" width="5.85546875" style="2" customWidth="1"/>
    <col min="2" max="2" width="66.28515625" style="1" customWidth="1"/>
    <col min="3" max="3" width="25" style="4" customWidth="1"/>
    <col min="4" max="4" width="19" style="1" customWidth="1"/>
    <col min="5" max="5" width="15.5703125" style="149" customWidth="1"/>
    <col min="6" max="6" width="9" style="1" customWidth="1"/>
    <col min="7" max="16384" width="9.140625" style="1"/>
  </cols>
  <sheetData>
    <row r="1" spans="1:5" ht="18.75" x14ac:dyDescent="0.2">
      <c r="A1" s="268" t="s">
        <v>93</v>
      </c>
      <c r="B1" s="268"/>
      <c r="C1" s="268"/>
      <c r="D1" s="268"/>
    </row>
    <row r="2" spans="1:5" ht="45.75" customHeight="1" x14ac:dyDescent="0.2">
      <c r="A2" s="269" t="s">
        <v>327</v>
      </c>
      <c r="B2" s="269"/>
      <c r="C2" s="269"/>
      <c r="D2" s="269"/>
    </row>
    <row r="3" spans="1:5" ht="30.75" customHeight="1" x14ac:dyDescent="0.2">
      <c r="A3" s="270" t="s">
        <v>287</v>
      </c>
      <c r="B3" s="270"/>
      <c r="C3" s="270"/>
      <c r="D3" s="270"/>
    </row>
    <row r="5" spans="1:5" s="153" customFormat="1" ht="31.5" x14ac:dyDescent="0.2">
      <c r="A5" s="205" t="s">
        <v>0</v>
      </c>
      <c r="B5" s="8" t="s">
        <v>2</v>
      </c>
      <c r="C5" s="8" t="s">
        <v>1</v>
      </c>
      <c r="D5" s="8" t="s">
        <v>219</v>
      </c>
      <c r="E5" s="152"/>
    </row>
    <row r="6" spans="1:5" s="4" customFormat="1" x14ac:dyDescent="0.2">
      <c r="A6" s="147">
        <f>PL02_TNTHPT_TTrUBNDTP!E7</f>
        <v>1</v>
      </c>
      <c r="B6" s="27" t="str">
        <f>PL02_TNTHPT_TTrUBNDTP!F7</f>
        <v>Ban Chỉ đạo thi cấp tỉnh</v>
      </c>
      <c r="C6" s="26"/>
      <c r="D6" s="148"/>
      <c r="E6" s="150"/>
    </row>
    <row r="7" spans="1:5" x14ac:dyDescent="0.2">
      <c r="A7" s="164" t="str">
        <f>PL02_TNTHPT_TTrUBNDTP!E8</f>
        <v>a</v>
      </c>
      <c r="B7" s="165" t="str">
        <f>PL02_TNTHPT_TTrUBNDTP!F8</f>
        <v>Trưởng ban</v>
      </c>
      <c r="C7" s="166" t="str">
        <f>PL02_TNTHPT_TTrUBNDTP!G8</f>
        <v>Người/ngày</v>
      </c>
      <c r="D7" s="167">
        <f>PL02_TNTHPT_TTrUBNDTP!H8</f>
        <v>1150000</v>
      </c>
    </row>
    <row r="8" spans="1:5" x14ac:dyDescent="0.2">
      <c r="A8" s="164" t="str">
        <f>PL02_TNTHPT_TTrUBNDTP!E9</f>
        <v>b</v>
      </c>
      <c r="B8" s="165" t="str">
        <f>PL02_TNTHPT_TTrUBNDTP!F9</f>
        <v xml:space="preserve">Phó trưởng ban </v>
      </c>
      <c r="C8" s="166" t="str">
        <f>PL02_TNTHPT_TTrUBNDTP!G9</f>
        <v>Người/ngày</v>
      </c>
      <c r="D8" s="167">
        <f>PL02_TNTHPT_TTrUBNDTP!H9</f>
        <v>1040000</v>
      </c>
    </row>
    <row r="9" spans="1:5" x14ac:dyDescent="0.2">
      <c r="A9" s="164" t="str">
        <f>PL02_TNTHPT_TTrUBNDTP!E10</f>
        <v>c</v>
      </c>
      <c r="B9" s="165" t="str">
        <f>PL02_TNTHPT_TTrUBNDTP!F10</f>
        <v>Ủy viên, thư ký</v>
      </c>
      <c r="C9" s="166" t="str">
        <f>PL02_TNTHPT_TTrUBNDTP!G10</f>
        <v>Người/ngày</v>
      </c>
      <c r="D9" s="167">
        <f>PL02_TNTHPT_TTrUBNDTP!H10</f>
        <v>820000</v>
      </c>
    </row>
    <row r="10" spans="1:5" x14ac:dyDescent="0.2">
      <c r="A10" s="164" t="str">
        <f>PL02_TNTHPT_TTrUBNDTP!E11</f>
        <v>d</v>
      </c>
      <c r="B10" s="165" t="str">
        <f>PL02_TNTHPT_TTrUBNDTP!F11</f>
        <v>Nhân viên phục vụ</v>
      </c>
      <c r="C10" s="166" t="str">
        <f>PL02_TNTHPT_TTrUBNDTP!G11</f>
        <v>Người/ngày</v>
      </c>
      <c r="D10" s="167">
        <f>PL02_TNTHPT_TTrUBNDTP!H11</f>
        <v>440000</v>
      </c>
    </row>
    <row r="11" spans="1:5" s="4" customFormat="1" ht="37.5" customHeight="1" x14ac:dyDescent="0.2">
      <c r="A11" s="147">
        <f>PL02_TNTHPT_TTrUBNDTP!E12</f>
        <v>2</v>
      </c>
      <c r="B11" s="27" t="str">
        <f>PL02_TNTHPT_TTrUBNDTP!F12</f>
        <v>Hội đồng thi</v>
      </c>
      <c r="C11" s="26"/>
      <c r="D11" s="148"/>
      <c r="E11" s="150"/>
    </row>
    <row r="12" spans="1:5" x14ac:dyDescent="0.2">
      <c r="A12" s="164" t="str">
        <f>PL02_TNTHPT_TTrUBNDTP!E13</f>
        <v>a</v>
      </c>
      <c r="B12" s="165" t="str">
        <f>PL02_TNTHPT_TTrUBNDTP!F13</f>
        <v>Chủ tịch</v>
      </c>
      <c r="C12" s="166" t="str">
        <f>PL02_TNTHPT_TTrUBNDTP!G13</f>
        <v>Người/ngày</v>
      </c>
      <c r="D12" s="167">
        <f>PL02_TNTHPT_TTrUBNDTP!H13</f>
        <v>1040000</v>
      </c>
    </row>
    <row r="13" spans="1:5" s="4" customFormat="1" ht="33" customHeight="1" x14ac:dyDescent="0.2">
      <c r="A13" s="164" t="str">
        <f>PL02_TNTHPT_TTrUBNDTP!E14</f>
        <v>b</v>
      </c>
      <c r="B13" s="165" t="str">
        <f>PL02_TNTHPT_TTrUBNDTP!F14</f>
        <v>Phó Chủ tịch</v>
      </c>
      <c r="C13" s="166" t="str">
        <f>PL02_TNTHPT_TTrUBNDTP!G14</f>
        <v>Người/ngày</v>
      </c>
      <c r="D13" s="167">
        <f>PL02_TNTHPT_TTrUBNDTP!H14</f>
        <v>990000</v>
      </c>
      <c r="E13" s="150"/>
    </row>
    <row r="14" spans="1:5" x14ac:dyDescent="0.2">
      <c r="A14" s="164" t="str">
        <f>PL02_TNTHPT_TTrUBNDTP!E15</f>
        <v>c</v>
      </c>
      <c r="B14" s="165" t="str">
        <f>PL02_TNTHPT_TTrUBNDTP!F15</f>
        <v>Ủy viên</v>
      </c>
      <c r="C14" s="166" t="str">
        <f>PL02_TNTHPT_TTrUBNDTP!G15</f>
        <v>Người/ngày</v>
      </c>
      <c r="D14" s="167">
        <f>PL02_TNTHPT_TTrUBNDTP!H15</f>
        <v>820000</v>
      </c>
    </row>
    <row r="15" spans="1:5" s="4" customFormat="1" x14ac:dyDescent="0.2">
      <c r="A15" s="147">
        <f>PL02_TNTHPT_TTrUBNDTP!E16</f>
        <v>3</v>
      </c>
      <c r="B15" s="27" t="str">
        <f>PL02_TNTHPT_TTrUBNDTP!F16</f>
        <v>Ban thư ký Hội đồng thi</v>
      </c>
      <c r="C15" s="26"/>
      <c r="D15" s="148"/>
      <c r="E15" s="150"/>
    </row>
    <row r="16" spans="1:5" x14ac:dyDescent="0.2">
      <c r="A16" s="164" t="str">
        <f>PL02_TNTHPT_TTrUBNDTP!E17</f>
        <v>a</v>
      </c>
      <c r="B16" s="165" t="str">
        <f>PL02_TNTHPT_TTrUBNDTP!F17</f>
        <v>Trưởng ban</v>
      </c>
      <c r="C16" s="166" t="str">
        <f>PL02_TNTHPT_TTrUBNDTP!G17</f>
        <v>Người/ngày</v>
      </c>
      <c r="D16" s="167">
        <f>PL02_TNTHPT_TTrUBNDTP!H17</f>
        <v>990000</v>
      </c>
    </row>
    <row r="17" spans="1:5" x14ac:dyDescent="0.2">
      <c r="A17" s="164" t="str">
        <f>PL02_TNTHPT_TTrUBNDTP!E18</f>
        <v>b</v>
      </c>
      <c r="B17" s="165" t="str">
        <f>PL02_TNTHPT_TTrUBNDTP!F18</f>
        <v xml:space="preserve">Phó trưởng ban </v>
      </c>
      <c r="C17" s="166" t="str">
        <f>PL02_TNTHPT_TTrUBNDTP!G18</f>
        <v>Người/ngày</v>
      </c>
      <c r="D17" s="167">
        <f>PL02_TNTHPT_TTrUBNDTP!H18</f>
        <v>860000</v>
      </c>
    </row>
    <row r="18" spans="1:5" s="4" customFormat="1" x14ac:dyDescent="0.2">
      <c r="A18" s="164" t="str">
        <f>PL02_TNTHPT_TTrUBNDTP!E19</f>
        <v>c</v>
      </c>
      <c r="B18" s="165" t="str">
        <f>PL02_TNTHPT_TTrUBNDTP!F19</f>
        <v>Ủy viên</v>
      </c>
      <c r="C18" s="166" t="str">
        <f>PL02_TNTHPT_TTrUBNDTP!G19</f>
        <v>Người/ngày</v>
      </c>
      <c r="D18" s="167">
        <f>PL02_TNTHPT_TTrUBNDTP!H19</f>
        <v>690000</v>
      </c>
      <c r="E18" s="150"/>
    </row>
    <row r="19" spans="1:5" s="4" customFormat="1" x14ac:dyDescent="0.2">
      <c r="A19" s="147">
        <f>PL02_TNTHPT_TTrUBNDTP!E20</f>
        <v>4</v>
      </c>
      <c r="B19" s="27" t="str">
        <f>PL02_TNTHPT_TTrUBNDTP!F20</f>
        <v xml:space="preserve">Ban in sao đề thi </v>
      </c>
      <c r="C19" s="26"/>
      <c r="D19" s="148"/>
      <c r="E19" s="150"/>
    </row>
    <row r="20" spans="1:5" x14ac:dyDescent="0.2">
      <c r="A20" s="164" t="str">
        <f>PL02_TNTHPT_TTrUBNDTP!E21</f>
        <v>a</v>
      </c>
      <c r="B20" s="165" t="str">
        <f>PL02_TNTHPT_TTrUBNDTP!F21</f>
        <v>Trưởng ban (làm việc cách ly)</v>
      </c>
      <c r="C20" s="166" t="str">
        <f>PL02_TNTHPT_TTrUBNDTP!G21</f>
        <v>Người/ngày</v>
      </c>
      <c r="D20" s="167">
        <f>PL02_TNTHPT_TTrUBNDTP!H21</f>
        <v>990000</v>
      </c>
    </row>
    <row r="21" spans="1:5" x14ac:dyDescent="0.2">
      <c r="A21" s="164" t="str">
        <f>PL02_TNTHPT_TTrUBNDTP!E22</f>
        <v>b</v>
      </c>
      <c r="B21" s="165" t="str">
        <f>PL02_TNTHPT_TTrUBNDTP!F22</f>
        <v>Phó trưởng ban (làm việc cách ly)</v>
      </c>
      <c r="C21" s="166" t="str">
        <f>PL02_TNTHPT_TTrUBNDTP!G22</f>
        <v>Người/ngày</v>
      </c>
      <c r="D21" s="167">
        <f>PL02_TNTHPT_TTrUBNDTP!H22</f>
        <v>820000</v>
      </c>
    </row>
    <row r="22" spans="1:5" ht="15.75" customHeight="1" x14ac:dyDescent="0.2">
      <c r="A22" s="164" t="str">
        <f>PL02_TNTHPT_TTrUBNDTP!E23</f>
        <v>c</v>
      </c>
      <c r="B22" s="165" t="str">
        <f>PL02_TNTHPT_TTrUBNDTP!F23</f>
        <v>Ủy viên, thư ký (làm việc cách ly)</v>
      </c>
      <c r="C22" s="166" t="str">
        <f>PL02_TNTHPT_TTrUBNDTP!G23</f>
        <v>Người/ngày</v>
      </c>
      <c r="D22" s="167">
        <f>PL02_TNTHPT_TTrUBNDTP!H23</f>
        <v>690000</v>
      </c>
    </row>
    <row r="23" spans="1:5" x14ac:dyDescent="0.2">
      <c r="A23" s="164" t="str">
        <f>PL02_TNTHPT_TTrUBNDTP!E24</f>
        <v>d</v>
      </c>
      <c r="B23" s="165" t="str">
        <f>PL02_TNTHPT_TTrUBNDTP!F24</f>
        <v>Công an, cơ yếu, nhân viên phục vụ (làm việc cách ly)</v>
      </c>
      <c r="C23" s="166" t="str">
        <f>PL02_TNTHPT_TTrUBNDTP!G24</f>
        <v>Người/ngày</v>
      </c>
      <c r="D23" s="167">
        <f>PL02_TNTHPT_TTrUBNDTP!H24</f>
        <v>690000</v>
      </c>
    </row>
    <row r="24" spans="1:5" x14ac:dyDescent="0.2">
      <c r="A24" s="164" t="str">
        <f>PL02_TNTHPT_TTrUBNDTP!E25</f>
        <v>đ</v>
      </c>
      <c r="B24" s="165" t="str">
        <f>PL02_TNTHPT_TTrUBNDTP!F25</f>
        <v>Công an, Bảo vệ, y tế, nhân viên phục vụ vòng ngoài</v>
      </c>
      <c r="C24" s="166" t="str">
        <f>PL02_TNTHPT_TTrUBNDTP!G25</f>
        <v>Người/ngày</v>
      </c>
      <c r="D24" s="167">
        <f>PL02_TNTHPT_TTrUBNDTP!H25</f>
        <v>380000</v>
      </c>
    </row>
    <row r="25" spans="1:5" s="4" customFormat="1" x14ac:dyDescent="0.2">
      <c r="A25" s="147">
        <f>PL02_TNTHPT_TTrUBNDTP!E26</f>
        <v>5</v>
      </c>
      <c r="B25" s="27" t="str">
        <f>PL02_TNTHPT_TTrUBNDTP!F26</f>
        <v>Ban vận chuyển và bàn giao đề thi</v>
      </c>
      <c r="C25" s="26"/>
      <c r="D25" s="148"/>
      <c r="E25" s="150"/>
    </row>
    <row r="26" spans="1:5" x14ac:dyDescent="0.2">
      <c r="A26" s="164" t="str">
        <f>PL02_TNTHPT_TTrUBNDTP!E27</f>
        <v>a</v>
      </c>
      <c r="B26" s="165" t="str">
        <f>PL02_TNTHPT_TTrUBNDTP!F27</f>
        <v>Trưởng ban</v>
      </c>
      <c r="C26" s="166" t="str">
        <f>PL02_TNTHPT_TTrUBNDTP!G27</f>
        <v>Người/ngày</v>
      </c>
      <c r="D26" s="167">
        <f>PL02_TNTHPT_TTrUBNDTP!H27</f>
        <v>990000</v>
      </c>
    </row>
    <row r="27" spans="1:5" x14ac:dyDescent="0.2">
      <c r="A27" s="164" t="str">
        <f>PL02_TNTHPT_TTrUBNDTP!E28</f>
        <v>b</v>
      </c>
      <c r="B27" s="165" t="str">
        <f>PL02_TNTHPT_TTrUBNDTP!F28</f>
        <v>Ủy viên</v>
      </c>
      <c r="C27" s="166" t="str">
        <f>PL02_TNTHPT_TTrUBNDTP!G28</f>
        <v>Người/ngày</v>
      </c>
      <c r="D27" s="167">
        <f>PL02_TNTHPT_TTrUBNDTP!H28</f>
        <v>690000</v>
      </c>
    </row>
    <row r="28" spans="1:5" x14ac:dyDescent="0.2">
      <c r="A28" s="164" t="str">
        <f>PL02_TNTHPT_TTrUBNDTP!E29</f>
        <v>c</v>
      </c>
      <c r="B28" s="165" t="str">
        <f>PL02_TNTHPT_TTrUBNDTP!F29</f>
        <v>Công an, phục vụ</v>
      </c>
      <c r="C28" s="166" t="str">
        <f>PL02_TNTHPT_TTrUBNDTP!G29</f>
        <v>Người/ngày</v>
      </c>
      <c r="D28" s="167">
        <f>PL02_TNTHPT_TTrUBNDTP!H29</f>
        <v>380000</v>
      </c>
    </row>
    <row r="29" spans="1:5" s="4" customFormat="1" ht="20.25" customHeight="1" x14ac:dyDescent="0.2">
      <c r="A29" s="147">
        <f>PL02_TNTHPT_TTrUBNDTP!E30</f>
        <v>6</v>
      </c>
      <c r="B29" s="27" t="str">
        <f>PL02_TNTHPT_TTrUBNDTP!F30</f>
        <v>Ban coi thi</v>
      </c>
      <c r="C29" s="26"/>
      <c r="D29" s="148"/>
      <c r="E29" s="150"/>
    </row>
    <row r="30" spans="1:5" x14ac:dyDescent="0.2">
      <c r="A30" s="164" t="str">
        <f>PL02_TNTHPT_TTrUBNDTP!E31</f>
        <v>a</v>
      </c>
      <c r="B30" s="165" t="str">
        <f>PL02_TNTHPT_TTrUBNDTP!F31</f>
        <v>Trưởng ban</v>
      </c>
      <c r="C30" s="166" t="str">
        <f>PL02_TNTHPT_TTrUBNDTP!G31</f>
        <v>Người/ngày</v>
      </c>
      <c r="D30" s="167">
        <f>PL02_TNTHPT_TTrUBNDTP!H31</f>
        <v>920000</v>
      </c>
    </row>
    <row r="31" spans="1:5" x14ac:dyDescent="0.2">
      <c r="A31" s="164" t="str">
        <f>PL02_TNTHPT_TTrUBNDTP!E32</f>
        <v>b</v>
      </c>
      <c r="B31" s="165" t="str">
        <f>PL02_TNTHPT_TTrUBNDTP!F32</f>
        <v xml:space="preserve">Phó trưởng ban </v>
      </c>
      <c r="C31" s="166" t="str">
        <f>PL02_TNTHPT_TTrUBNDTP!G32</f>
        <v>Người/ngày</v>
      </c>
      <c r="D31" s="167">
        <f>PL02_TNTHPT_TTrUBNDTP!H32</f>
        <v>890000</v>
      </c>
    </row>
    <row r="32" spans="1:5" ht="15.75" customHeight="1" x14ac:dyDescent="0.2">
      <c r="A32" s="164" t="str">
        <f>PL02_TNTHPT_TTrUBNDTP!E33</f>
        <v>c</v>
      </c>
      <c r="B32" s="165" t="str">
        <f>PL02_TNTHPT_TTrUBNDTP!F33</f>
        <v>Ủy viên, thư ký</v>
      </c>
      <c r="C32" s="166" t="str">
        <f>PL02_TNTHPT_TTrUBNDTP!G33</f>
        <v>Người/ngày</v>
      </c>
      <c r="D32" s="167">
        <f>PL02_TNTHPT_TTrUBNDTP!H33</f>
        <v>690000</v>
      </c>
    </row>
    <row r="33" spans="1:5" ht="15.75" customHeight="1" x14ac:dyDescent="0.2">
      <c r="A33" s="164" t="str">
        <f>PL02_TNTHPT_TTrUBNDTP!E34</f>
        <v>d</v>
      </c>
      <c r="B33" s="165" t="str">
        <f>PL02_TNTHPT_TTrUBNDTP!F34</f>
        <v>Trưởng Điểm thi</v>
      </c>
      <c r="C33" s="166" t="str">
        <f>PL02_TNTHPT_TTrUBNDTP!G34</f>
        <v>Người/ngày</v>
      </c>
      <c r="D33" s="167">
        <f>PL02_TNTHPT_TTrUBNDTP!H34</f>
        <v>860000</v>
      </c>
    </row>
    <row r="34" spans="1:5" ht="15.75" customHeight="1" x14ac:dyDescent="0.2">
      <c r="A34" s="164" t="str">
        <f>PL02_TNTHPT_TTrUBNDTP!E35</f>
        <v>đ</v>
      </c>
      <c r="B34" s="165" t="str">
        <f>PL02_TNTHPT_TTrUBNDTP!F35</f>
        <v>Phó Trưởng Điểm thi</v>
      </c>
      <c r="C34" s="166" t="str">
        <f>PL02_TNTHPT_TTrUBNDTP!G35</f>
        <v>Người/ngày</v>
      </c>
      <c r="D34" s="167">
        <f>PL02_TNTHPT_TTrUBNDTP!H35</f>
        <v>820000</v>
      </c>
    </row>
    <row r="35" spans="1:5" x14ac:dyDescent="0.2">
      <c r="A35" s="164" t="str">
        <f>PL02_TNTHPT_TTrUBNDTP!E36</f>
        <v>e</v>
      </c>
      <c r="B35" s="165" t="str">
        <f>PL02_TNTHPT_TTrUBNDTP!F36</f>
        <v>Thư ký, giám thị, giám sát, ủy viên kỹ thuật</v>
      </c>
      <c r="C35" s="166" t="str">
        <f>PL02_TNTHPT_TTrUBNDTP!G36</f>
        <v>Người/ngày</v>
      </c>
      <c r="D35" s="167">
        <f>PL02_TNTHPT_TTrUBNDTP!H36</f>
        <v>690000</v>
      </c>
    </row>
    <row r="36" spans="1:5" ht="26.25" customHeight="1" x14ac:dyDescent="0.2">
      <c r="A36" s="164" t="str">
        <f>PL02_TNTHPT_TTrUBNDTP!E37</f>
        <v>g</v>
      </c>
      <c r="B36" s="165" t="str">
        <f>PL02_TNTHPT_TTrUBNDTP!F37</f>
        <v>Trật tự viên, y tế, công an, nhân viên phục vụ</v>
      </c>
      <c r="C36" s="166" t="str">
        <f>PL02_TNTHPT_TTrUBNDTP!G37</f>
        <v>Người/ngày</v>
      </c>
      <c r="D36" s="167">
        <f>PL02_TNTHPT_TTrUBNDTP!H37</f>
        <v>380000</v>
      </c>
    </row>
    <row r="37" spans="1:5" s="4" customFormat="1" x14ac:dyDescent="0.2">
      <c r="A37" s="147" t="str">
        <f>PL02_TNTHPT_TTrUBNDTP!E38</f>
        <v>7</v>
      </c>
      <c r="B37" s="27" t="str">
        <f>PL02_TNTHPT_TTrUBNDTP!F38</f>
        <v>Ban làm phách bài thi tự luận</v>
      </c>
      <c r="C37" s="26"/>
      <c r="D37" s="148"/>
      <c r="E37" s="150"/>
    </row>
    <row r="38" spans="1:5" x14ac:dyDescent="0.2">
      <c r="A38" s="164" t="str">
        <f>PL02_TNTHPT_TTrUBNDTP!E39</f>
        <v>a</v>
      </c>
      <c r="B38" s="165" t="str">
        <f>PL02_TNTHPT_TTrUBNDTP!F39</f>
        <v>Trưởng ban (làm việc cách ly)</v>
      </c>
      <c r="C38" s="166" t="str">
        <f>PL02_TNTHPT_TTrUBNDTP!G39</f>
        <v>Người/ngày</v>
      </c>
      <c r="D38" s="167">
        <f>PL02_TNTHPT_TTrUBNDTP!H39</f>
        <v>990000</v>
      </c>
    </row>
    <row r="39" spans="1:5" x14ac:dyDescent="0.2">
      <c r="A39" s="164" t="str">
        <f>PL02_TNTHPT_TTrUBNDTP!E40</f>
        <v>b</v>
      </c>
      <c r="B39" s="165" t="str">
        <f>PL02_TNTHPT_TTrUBNDTP!F40</f>
        <v>Phó trưởng ban (làm việc cách ly)</v>
      </c>
      <c r="C39" s="166" t="str">
        <f>PL02_TNTHPT_TTrUBNDTP!G40</f>
        <v>Người/ngày</v>
      </c>
      <c r="D39" s="167">
        <f>PL02_TNTHPT_TTrUBNDTP!H40</f>
        <v>820000</v>
      </c>
    </row>
    <row r="40" spans="1:5" ht="25.5" customHeight="1" x14ac:dyDescent="0.2">
      <c r="A40" s="164" t="str">
        <f>PL02_TNTHPT_TTrUBNDTP!E41</f>
        <v>c</v>
      </c>
      <c r="B40" s="165" t="str">
        <f>PL02_TNTHPT_TTrUBNDTP!F41</f>
        <v>Ủy viên (làm việc cách ly)</v>
      </c>
      <c r="C40" s="166" t="str">
        <f>PL02_TNTHPT_TTrUBNDTP!G41</f>
        <v>Người/ngày</v>
      </c>
      <c r="D40" s="167">
        <f>PL02_TNTHPT_TTrUBNDTP!H41</f>
        <v>690000</v>
      </c>
    </row>
    <row r="41" spans="1:5" s="4" customFormat="1" ht="15.75" customHeight="1" x14ac:dyDescent="0.2">
      <c r="A41" s="164" t="str">
        <f>PL02_TNTHPT_TTrUBNDTP!E42</f>
        <v>d</v>
      </c>
      <c r="B41" s="165" t="str">
        <f>PL02_TNTHPT_TTrUBNDTP!F42</f>
        <v>Công an, nhân viên (làm việc cách ly)</v>
      </c>
      <c r="C41" s="166" t="str">
        <f>PL02_TNTHPT_TTrUBNDTP!G42</f>
        <v>Người/ngày</v>
      </c>
      <c r="D41" s="167">
        <f>PL02_TNTHPT_TTrUBNDTP!H42</f>
        <v>690000</v>
      </c>
      <c r="E41" s="150"/>
    </row>
    <row r="42" spans="1:5" x14ac:dyDescent="0.2">
      <c r="A42" s="164" t="str">
        <f>PL02_TNTHPT_TTrUBNDTP!E43</f>
        <v>đ</v>
      </c>
      <c r="B42" s="165" t="str">
        <f>PL02_TNTHPT_TTrUBNDTP!F43</f>
        <v>Nhân viên phục vụ, bảo vệ, y tế, công an  vòng ngoài</v>
      </c>
      <c r="C42" s="166" t="str">
        <f>PL02_TNTHPT_TTrUBNDTP!G43</f>
        <v>Người/ngày</v>
      </c>
      <c r="D42" s="167">
        <f>PL02_TNTHPT_TTrUBNDTP!H43</f>
        <v>380000</v>
      </c>
    </row>
    <row r="43" spans="1:5" s="4" customFormat="1" x14ac:dyDescent="0.2">
      <c r="A43" s="147" t="str">
        <f>PL02_TNTHPT_TTrUBNDTP!E44</f>
        <v>8</v>
      </c>
      <c r="B43" s="27" t="str">
        <f>PL02_TNTHPT_TTrUBNDTP!F44</f>
        <v>Ban Chấm thi</v>
      </c>
      <c r="C43" s="26"/>
      <c r="D43" s="148"/>
      <c r="E43" s="150"/>
    </row>
    <row r="44" spans="1:5" x14ac:dyDescent="0.2">
      <c r="A44" s="164" t="str">
        <f>PL02_TNTHPT_TTrUBNDTP!E45</f>
        <v>a</v>
      </c>
      <c r="B44" s="165" t="str">
        <f>PL02_TNTHPT_TTrUBNDTP!F45</f>
        <v>- Trưởng ban</v>
      </c>
      <c r="C44" s="166" t="str">
        <f>PL02_TNTHPT_TTrUBNDTP!G45</f>
        <v>Người/ngày</v>
      </c>
      <c r="D44" s="167">
        <f>PL02_TNTHPT_TTrUBNDTP!H45</f>
        <v>990000</v>
      </c>
    </row>
    <row r="45" spans="1:5" x14ac:dyDescent="0.2">
      <c r="A45" s="164" t="str">
        <f>PL02_TNTHPT_TTrUBNDTP!E46</f>
        <v>b</v>
      </c>
      <c r="B45" s="165" t="str">
        <f>PL02_TNTHPT_TTrUBNDTP!F46</f>
        <v xml:space="preserve">- Phó trưởng ban </v>
      </c>
      <c r="C45" s="166" t="str">
        <f>PL02_TNTHPT_TTrUBNDTP!G46</f>
        <v>Người/ngày</v>
      </c>
      <c r="D45" s="167">
        <f>PL02_TNTHPT_TTrUBNDTP!H46</f>
        <v>820000</v>
      </c>
    </row>
    <row r="46" spans="1:5" x14ac:dyDescent="0.2">
      <c r="A46" s="164" t="str">
        <f>PL02_TNTHPT_TTrUBNDTP!E47</f>
        <v>c</v>
      </c>
      <c r="B46" s="165" t="str">
        <f>PL02_TNTHPT_TTrUBNDTP!F47</f>
        <v>- Ủy viên, giám sát</v>
      </c>
      <c r="C46" s="166" t="str">
        <f>PL02_TNTHPT_TTrUBNDTP!G47</f>
        <v>Người/ngày</v>
      </c>
      <c r="D46" s="167">
        <f>PL02_TNTHPT_TTrUBNDTP!H47</f>
        <v>690000</v>
      </c>
    </row>
    <row r="47" spans="1:5" ht="31.5" x14ac:dyDescent="0.2">
      <c r="A47" s="164" t="str">
        <f>PL02_TNTHPT_TTrUBNDTP!E48</f>
        <v>d</v>
      </c>
      <c r="B47" s="165" t="str">
        <f>PL02_TNTHPT_TTrUBNDTP!F48</f>
        <v>- Tiền công giám khảo chấm thi tự luận, thi trắc nghiệm (Số lượng bài thi mỗi Giám khảo phải hoàn thành trong một ngày theo quy định)</v>
      </c>
      <c r="C47" s="166" t="str">
        <f>PL02_TNTHPT_TTrUBNDTP!G48</f>
        <v>Người/ngày</v>
      </c>
      <c r="D47" s="167">
        <f>PL02_TNTHPT_TTrUBNDTP!H48</f>
        <v>770000</v>
      </c>
    </row>
    <row r="48" spans="1:5" x14ac:dyDescent="0.2">
      <c r="A48" s="164" t="str">
        <f>PL02_TNTHPT_TTrUBNDTP!E49</f>
        <v>đ</v>
      </c>
      <c r="B48" s="165" t="str">
        <f>PL02_TNTHPT_TTrUBNDTP!F49</f>
        <v xml:space="preserve">- Công an, bảo vệ, y tế, nhân viên phục vụ </v>
      </c>
      <c r="C48" s="166" t="str">
        <f>PL02_TNTHPT_TTrUBNDTP!G49</f>
        <v>Người/ngày</v>
      </c>
      <c r="D48" s="167">
        <f>PL02_TNTHPT_TTrUBNDTP!H49</f>
        <v>380000</v>
      </c>
    </row>
    <row r="49" spans="1:5" s="4" customFormat="1" x14ac:dyDescent="0.2">
      <c r="A49" s="147" t="str">
        <f>PL02_TNTHPT_TTrUBNDTP!E50</f>
        <v>9</v>
      </c>
      <c r="B49" s="27" t="str">
        <f>PL02_TNTHPT_TTrUBNDTP!F50</f>
        <v xml:space="preserve">Ban phúc khảo </v>
      </c>
      <c r="C49" s="26"/>
      <c r="D49" s="148"/>
      <c r="E49" s="150"/>
    </row>
    <row r="50" spans="1:5" x14ac:dyDescent="0.2">
      <c r="A50" s="164" t="str">
        <f>PL02_TNTHPT_TTrUBNDTP!E51</f>
        <v>a</v>
      </c>
      <c r="B50" s="165" t="str">
        <f>PL02_TNTHPT_TTrUBNDTP!F51</f>
        <v>Trưởng ban</v>
      </c>
      <c r="C50" s="166" t="str">
        <f>PL02_TNTHPT_TTrUBNDTP!G51</f>
        <v>Người/ngày</v>
      </c>
      <c r="D50" s="167">
        <f>PL02_TNTHPT_TTrUBNDTP!H51</f>
        <v>990000</v>
      </c>
    </row>
    <row r="51" spans="1:5" x14ac:dyDescent="0.2">
      <c r="A51" s="164" t="str">
        <f>PL02_TNTHPT_TTrUBNDTP!E52</f>
        <v>b</v>
      </c>
      <c r="B51" s="165" t="str">
        <f>PL02_TNTHPT_TTrUBNDTP!F52</f>
        <v xml:space="preserve">Phó trưởng ban </v>
      </c>
      <c r="C51" s="166" t="str">
        <f>PL02_TNTHPT_TTrUBNDTP!G52</f>
        <v>Người/ngày</v>
      </c>
      <c r="D51" s="167">
        <f>PL02_TNTHPT_TTrUBNDTP!H52</f>
        <v>820000</v>
      </c>
    </row>
    <row r="52" spans="1:5" x14ac:dyDescent="0.2">
      <c r="A52" s="164" t="str">
        <f>PL02_TNTHPT_TTrUBNDTP!E53</f>
        <v>c</v>
      </c>
      <c r="B52" s="165" t="str">
        <f>PL02_TNTHPT_TTrUBNDTP!F53</f>
        <v>Ủy viên, giám sát</v>
      </c>
      <c r="C52" s="166" t="str">
        <f>PL02_TNTHPT_TTrUBNDTP!G53</f>
        <v>Người/ngày</v>
      </c>
      <c r="D52" s="167">
        <f>PL02_TNTHPT_TTrUBNDTP!H53</f>
        <v>690000</v>
      </c>
    </row>
    <row r="53" spans="1:5" ht="15.75" customHeight="1" x14ac:dyDescent="0.2">
      <c r="A53" s="164" t="str">
        <f>PL02_TNTHPT_TTrUBNDTP!E54</f>
        <v>d</v>
      </c>
      <c r="B53" s="165" t="str">
        <f>PL02_TNTHPT_TTrUBNDTP!F54</f>
        <v>Tiền công giám khảo chấm phúc khảo thi tự luận, thi trắc nghiệm (Số lượng bài thi mỗi Giám khảo phải hoàn thành trong một ngày theo quy định)</v>
      </c>
      <c r="C53" s="166" t="str">
        <f>PL02_TNTHPT_TTrUBNDTP!G54</f>
        <v>Người/ngày</v>
      </c>
      <c r="D53" s="167">
        <f>PL02_TNTHPT_TTrUBNDTP!H54</f>
        <v>770000</v>
      </c>
    </row>
    <row r="54" spans="1:5" x14ac:dyDescent="0.2">
      <c r="A54" s="164" t="str">
        <f>PL02_TNTHPT_TTrUBNDTP!E55</f>
        <v>đ</v>
      </c>
      <c r="B54" s="165" t="str">
        <f>PL02_TNTHPT_TTrUBNDTP!F55</f>
        <v xml:space="preserve">Công an, bảo vệ, y tế, nhân viên phục vụ </v>
      </c>
      <c r="C54" s="166" t="str">
        <f>PL02_TNTHPT_TTrUBNDTP!G55</f>
        <v>Người/ngày</v>
      </c>
      <c r="D54" s="167">
        <f>PL02_TNTHPT_TTrUBNDTP!H55</f>
        <v>380000</v>
      </c>
    </row>
    <row r="55" spans="1:5" s="4" customFormat="1" x14ac:dyDescent="0.2">
      <c r="A55" s="147" t="str">
        <f>PL02_TNTHPT_TTrUBNDTP!E68</f>
        <v>10</v>
      </c>
      <c r="B55" s="27" t="str">
        <f>PL02_TNTHPT_TTrUBNDTP!F68</f>
        <v>Công tác kiểm tra</v>
      </c>
      <c r="C55" s="26"/>
      <c r="D55" s="148"/>
      <c r="E55" s="207"/>
    </row>
    <row r="56" spans="1:5" x14ac:dyDescent="0.2">
      <c r="A56" s="164" t="str">
        <f>PL02_TNTHPT_TTrUBNDTP!E69</f>
        <v>10.1</v>
      </c>
      <c r="B56" s="165" t="str">
        <f>PL02_TNTHPT_TTrUBNDTP!F69</f>
        <v>Chuẩn bị thi; Coi thi</v>
      </c>
      <c r="C56" s="166"/>
      <c r="D56" s="167"/>
      <c r="E56" s="151"/>
    </row>
    <row r="57" spans="1:5" x14ac:dyDescent="0.2">
      <c r="A57" s="164" t="str">
        <f>PL02_TNTHPT_TTrUBNDTP!E70</f>
        <v>a</v>
      </c>
      <c r="B57" s="165" t="str">
        <f>PL02_TNTHPT_TTrUBNDTP!F70</f>
        <v>Trưởng đoàn</v>
      </c>
      <c r="C57" s="166" t="str">
        <f>PL02_TNTHPT_TTrUBNDTP!G70</f>
        <v>Người/ngày</v>
      </c>
      <c r="D57" s="167">
        <f>PL02_TNTHPT_TTrUBNDTP!H70</f>
        <v>860000</v>
      </c>
      <c r="E57" s="151"/>
    </row>
    <row r="58" spans="1:5" x14ac:dyDescent="0.2">
      <c r="A58" s="164" t="str">
        <f>PL02_TNTHPT_TTrUBNDTP!E71</f>
        <v>b</v>
      </c>
      <c r="B58" s="165" t="str">
        <f>PL02_TNTHPT_TTrUBNDTP!F71</f>
        <v>Phó trường đoàn</v>
      </c>
      <c r="C58" s="166" t="str">
        <f>PL02_TNTHPT_TTrUBNDTP!G71</f>
        <v>Người/ngày</v>
      </c>
      <c r="D58" s="167">
        <f>PL02_TNTHPT_TTrUBNDTP!H71</f>
        <v>820000</v>
      </c>
      <c r="E58" s="151"/>
    </row>
    <row r="59" spans="1:5" x14ac:dyDescent="0.2">
      <c r="A59" s="164" t="str">
        <f>PL02_TNTHPT_TTrUBNDTP!E72</f>
        <v>c</v>
      </c>
      <c r="B59" s="165" t="str">
        <f>PL02_TNTHPT_TTrUBNDTP!F72</f>
        <v>Ủy viên</v>
      </c>
      <c r="C59" s="166" t="str">
        <f>PL02_TNTHPT_TTrUBNDTP!G72</f>
        <v>Người/ngày</v>
      </c>
      <c r="D59" s="167">
        <f>PL02_TNTHPT_TTrUBNDTP!H72</f>
        <v>690000</v>
      </c>
      <c r="E59" s="151"/>
    </row>
    <row r="60" spans="1:5" x14ac:dyDescent="0.2">
      <c r="A60" s="164" t="str">
        <f>PL02_TNTHPT_TTrUBNDTP!E73</f>
        <v>d</v>
      </c>
      <c r="B60" s="165" t="str">
        <f>PL02_TNTHPT_TTrUBNDTP!F73</f>
        <v>Nhân viên phục vụ</v>
      </c>
      <c r="C60" s="166" t="str">
        <f>PL02_TNTHPT_TTrUBNDTP!G73</f>
        <v>Người/ngày</v>
      </c>
      <c r="D60" s="167">
        <f>PL02_TNTHPT_TTrUBNDTP!H73</f>
        <v>380000</v>
      </c>
      <c r="E60" s="151"/>
    </row>
    <row r="61" spans="1:5" x14ac:dyDescent="0.2">
      <c r="A61" s="164" t="str">
        <f>PL02_TNTHPT_TTrUBNDTP!E74</f>
        <v>10.2</v>
      </c>
      <c r="B61" s="165" t="str">
        <f>PL02_TNTHPT_TTrUBNDTP!F74</f>
        <v>Chấm thi; Phúc khảo</v>
      </c>
      <c r="C61" s="166"/>
      <c r="D61" s="167"/>
      <c r="E61" s="151"/>
    </row>
    <row r="62" spans="1:5" x14ac:dyDescent="0.2">
      <c r="A62" s="164" t="str">
        <f>PL02_TNTHPT_TTrUBNDTP!E75</f>
        <v>a</v>
      </c>
      <c r="B62" s="165" t="str">
        <f>PL02_TNTHPT_TTrUBNDTP!F75</f>
        <v>Trưởng đoàn</v>
      </c>
      <c r="C62" s="166" t="str">
        <f>PL02_TNTHPT_TTrUBNDTP!G75</f>
        <v>Người/ngày</v>
      </c>
      <c r="D62" s="167">
        <f>PL02_TNTHPT_TTrUBNDTP!H75</f>
        <v>820000</v>
      </c>
    </row>
    <row r="63" spans="1:5" x14ac:dyDescent="0.2">
      <c r="A63" s="164" t="str">
        <f>PL02_TNTHPT_TTrUBNDTP!E76</f>
        <v>b</v>
      </c>
      <c r="B63" s="165" t="str">
        <f>PL02_TNTHPT_TTrUBNDTP!F76</f>
        <v>Phó trưởng đoàn</v>
      </c>
      <c r="C63" s="166" t="str">
        <f>PL02_TNTHPT_TTrUBNDTP!G76</f>
        <v>Người/ngày</v>
      </c>
      <c r="D63" s="167">
        <f>PL02_TNTHPT_TTrUBNDTP!H76</f>
        <v>780000</v>
      </c>
    </row>
    <row r="64" spans="1:5" x14ac:dyDescent="0.2">
      <c r="A64" s="164" t="str">
        <f>PL02_TNTHPT_TTrUBNDTP!E77</f>
        <v>c</v>
      </c>
      <c r="B64" s="165" t="str">
        <f>PL02_TNTHPT_TTrUBNDTP!F77</f>
        <v>Ủy viên</v>
      </c>
      <c r="C64" s="166" t="str">
        <f>PL02_TNTHPT_TTrUBNDTP!G77</f>
        <v>Người/ngày</v>
      </c>
      <c r="D64" s="167">
        <f>PL02_TNTHPT_TTrUBNDTP!H77</f>
        <v>690000</v>
      </c>
    </row>
    <row r="65" spans="1:8" x14ac:dyDescent="0.2">
      <c r="A65" s="164" t="str">
        <f>PL02_TNTHPT_TTrUBNDTP!E78</f>
        <v>d</v>
      </c>
      <c r="B65" s="165" t="str">
        <f>PL02_TNTHPT_TTrUBNDTP!F78</f>
        <v>Nhân viên phục vụ</v>
      </c>
      <c r="C65" s="166" t="str">
        <f>PL02_TNTHPT_TTrUBNDTP!G78</f>
        <v>Người/ngày</v>
      </c>
      <c r="D65" s="167">
        <f>PL02_TNTHPT_TTrUBNDTP!H78</f>
        <v>380000</v>
      </c>
    </row>
    <row r="66" spans="1:8" x14ac:dyDescent="0.2">
      <c r="A66" s="206"/>
      <c r="B66" s="156" t="s">
        <v>92</v>
      </c>
      <c r="C66" s="155"/>
      <c r="D66" s="154"/>
    </row>
    <row r="67" spans="1:8" ht="82.5" customHeight="1" x14ac:dyDescent="0.2">
      <c r="A67" s="124"/>
      <c r="B67" s="263" t="s">
        <v>213</v>
      </c>
      <c r="C67" s="263"/>
      <c r="D67" s="263"/>
      <c r="E67" s="124"/>
      <c r="F67" s="124"/>
      <c r="G67" s="124"/>
      <c r="H67" s="124"/>
    </row>
    <row r="68" spans="1:8" ht="44.25" customHeight="1" x14ac:dyDescent="0.2">
      <c r="A68" s="1"/>
      <c r="B68" s="264" t="s">
        <v>193</v>
      </c>
      <c r="C68" s="264"/>
      <c r="D68" s="264"/>
      <c r="E68" s="125"/>
      <c r="F68" s="125"/>
      <c r="G68" s="125"/>
      <c r="H68" s="125"/>
    </row>
    <row r="69" spans="1:8" ht="50.25" customHeight="1" x14ac:dyDescent="0.2">
      <c r="A69" s="1"/>
      <c r="B69" s="264" t="s">
        <v>210</v>
      </c>
      <c r="C69" s="264"/>
      <c r="D69" s="264"/>
      <c r="E69" s="125"/>
      <c r="F69" s="125"/>
      <c r="G69" s="125"/>
      <c r="H69" s="125"/>
    </row>
    <row r="70" spans="1:8" ht="34.5" customHeight="1" x14ac:dyDescent="0.2">
      <c r="A70" s="125"/>
      <c r="B70" s="264" t="s">
        <v>238</v>
      </c>
      <c r="C70" s="264"/>
      <c r="D70" s="264"/>
      <c r="E70" s="125"/>
      <c r="F70" s="125"/>
      <c r="G70" s="125"/>
      <c r="H70" s="125"/>
    </row>
    <row r="71" spans="1:8" ht="15.75" customHeight="1" x14ac:dyDescent="0.2">
      <c r="A71" s="88"/>
      <c r="B71" s="208" t="str">
        <f>PL02_TNTHPT_TTrUBNDTP!B85</f>
        <v>- Chức danh có thể điều chỉnh phù hợp với quy định hiện hành</v>
      </c>
      <c r="C71" s="88"/>
      <c r="D71" s="88"/>
    </row>
    <row r="72" spans="1:8" x14ac:dyDescent="0.2">
      <c r="B72" s="5"/>
    </row>
    <row r="73" spans="1:8" x14ac:dyDescent="0.2">
      <c r="B73" s="5"/>
    </row>
  </sheetData>
  <autoFilter ref="A5:D70"/>
  <mergeCells count="7">
    <mergeCell ref="B69:D69"/>
    <mergeCell ref="B70:D70"/>
    <mergeCell ref="A1:D1"/>
    <mergeCell ref="A2:D2"/>
    <mergeCell ref="A3:D3"/>
    <mergeCell ref="B67:D67"/>
    <mergeCell ref="B68:D68"/>
  </mergeCells>
  <printOptions horizontalCentered="1"/>
  <pageMargins left="0" right="0.25" top="0.5" bottom="0.25"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218</v>
      </c>
      <c r="C2" s="98" t="s">
        <v>1</v>
      </c>
      <c r="D2" s="100" t="s">
        <v>227</v>
      </c>
      <c r="E2" s="101" t="s">
        <v>228</v>
      </c>
      <c r="F2" s="102" t="s">
        <v>229</v>
      </c>
      <c r="G2" s="103"/>
    </row>
    <row r="3" spans="2:7" x14ac:dyDescent="0.2">
      <c r="B3" s="98" t="s">
        <v>220</v>
      </c>
      <c r="D3" s="100"/>
      <c r="E3" s="101"/>
      <c r="F3" s="102"/>
      <c r="G3" s="103"/>
    </row>
    <row r="4" spans="2:7" x14ac:dyDescent="0.2">
      <c r="B4" s="98" t="s">
        <v>221</v>
      </c>
      <c r="C4" s="98" t="s">
        <v>9</v>
      </c>
      <c r="D4" s="100">
        <v>819000</v>
      </c>
      <c r="E4" s="100">
        <f>ROUND(D4*80%,-3)</f>
        <v>655000</v>
      </c>
      <c r="F4" s="102" t="s">
        <v>230</v>
      </c>
      <c r="G4" s="104">
        <v>659000</v>
      </c>
    </row>
    <row r="5" spans="2:7" x14ac:dyDescent="0.2">
      <c r="B5" s="98" t="s">
        <v>222</v>
      </c>
      <c r="C5" s="98" t="s">
        <v>9</v>
      </c>
      <c r="D5" s="100">
        <v>729000</v>
      </c>
      <c r="E5" s="100">
        <f t="shared" ref="E5:E12" si="0">ROUND(D5*80%,-3)</f>
        <v>583000</v>
      </c>
      <c r="F5" s="102" t="s">
        <v>231</v>
      </c>
      <c r="G5" s="104">
        <v>594000</v>
      </c>
    </row>
    <row r="6" spans="2:7" x14ac:dyDescent="0.2">
      <c r="B6" s="98" t="s">
        <v>223</v>
      </c>
      <c r="C6" s="98" t="s">
        <v>9</v>
      </c>
      <c r="D6" s="100">
        <v>614000</v>
      </c>
      <c r="E6" s="100">
        <f t="shared" si="0"/>
        <v>491000</v>
      </c>
      <c r="F6" s="102" t="s">
        <v>223</v>
      </c>
      <c r="G6" s="103">
        <v>491000</v>
      </c>
    </row>
    <row r="7" spans="2:7" x14ac:dyDescent="0.2">
      <c r="B7" s="98" t="s">
        <v>224</v>
      </c>
      <c r="C7" s="98" t="s">
        <v>9</v>
      </c>
      <c r="D7" s="100">
        <v>336000</v>
      </c>
      <c r="E7" s="100">
        <f t="shared" si="0"/>
        <v>269000</v>
      </c>
      <c r="F7" s="102" t="s">
        <v>224</v>
      </c>
      <c r="G7" s="103">
        <v>269000</v>
      </c>
    </row>
    <row r="8" spans="2:7" x14ac:dyDescent="0.2">
      <c r="B8" s="98" t="s">
        <v>225</v>
      </c>
      <c r="D8" s="100"/>
      <c r="E8" s="100">
        <f t="shared" si="0"/>
        <v>0</v>
      </c>
      <c r="F8" s="102"/>
      <c r="G8" s="103"/>
    </row>
    <row r="9" spans="2:7" x14ac:dyDescent="0.2">
      <c r="B9" s="98" t="s">
        <v>221</v>
      </c>
      <c r="C9" s="98" t="s">
        <v>9</v>
      </c>
      <c r="D9" s="100">
        <v>862000</v>
      </c>
      <c r="E9" s="100">
        <f t="shared" si="0"/>
        <v>690000</v>
      </c>
      <c r="F9" s="102" t="s">
        <v>232</v>
      </c>
      <c r="G9" s="103">
        <v>690000</v>
      </c>
    </row>
    <row r="10" spans="2:7" x14ac:dyDescent="0.2">
      <c r="B10" s="98" t="s">
        <v>226</v>
      </c>
      <c r="C10" s="98" t="s">
        <v>9</v>
      </c>
      <c r="D10" s="100">
        <v>767000</v>
      </c>
      <c r="E10" s="100">
        <f t="shared" si="0"/>
        <v>614000</v>
      </c>
      <c r="F10" s="102"/>
      <c r="G10" s="103"/>
    </row>
    <row r="11" spans="2:7" x14ac:dyDescent="0.2">
      <c r="B11" s="98" t="s">
        <v>223</v>
      </c>
      <c r="C11" s="98" t="s">
        <v>9</v>
      </c>
      <c r="D11" s="100">
        <v>727000</v>
      </c>
      <c r="E11" s="100">
        <f t="shared" si="0"/>
        <v>582000</v>
      </c>
      <c r="F11" s="102" t="s">
        <v>223</v>
      </c>
      <c r="G11" s="103">
        <v>582000</v>
      </c>
    </row>
    <row r="12" spans="2:7" x14ac:dyDescent="0.2">
      <c r="B12" s="98" t="s">
        <v>224</v>
      </c>
      <c r="C12" s="98" t="s">
        <v>9</v>
      </c>
      <c r="D12" s="100">
        <v>395000</v>
      </c>
      <c r="E12" s="100">
        <f t="shared" si="0"/>
        <v>316000</v>
      </c>
      <c r="F12" s="102" t="s">
        <v>224</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268" t="s">
        <v>93</v>
      </c>
      <c r="B1" s="268"/>
      <c r="C1" s="268"/>
    </row>
    <row r="2" spans="1:7" ht="39" customHeight="1" x14ac:dyDescent="0.3">
      <c r="A2" s="272" t="s">
        <v>91</v>
      </c>
      <c r="B2" s="273"/>
      <c r="C2" s="273"/>
      <c r="D2" s="273"/>
      <c r="E2" s="11"/>
      <c r="F2" s="11"/>
      <c r="G2" s="11"/>
    </row>
    <row r="3" spans="1:7" ht="37.5" customHeight="1" x14ac:dyDescent="0.2">
      <c r="A3" s="274" t="s">
        <v>89</v>
      </c>
      <c r="B3" s="274"/>
      <c r="C3" s="274"/>
      <c r="D3" s="274"/>
    </row>
    <row r="4" spans="1:7" ht="16.5" x14ac:dyDescent="0.2">
      <c r="A4" s="270" t="e">
        <f>#REF!</f>
        <v>#REF!</v>
      </c>
      <c r="B4" s="270"/>
      <c r="C4" s="270"/>
      <c r="D4" s="270"/>
    </row>
    <row r="5" spans="1:7" ht="10.5" customHeight="1" x14ac:dyDescent="0.2">
      <c r="C5" s="275"/>
      <c r="D5" s="275"/>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76" t="s">
        <v>42</v>
      </c>
      <c r="C173" s="276"/>
      <c r="D173" s="276"/>
    </row>
    <row r="174" spans="1:4" ht="39" customHeight="1" x14ac:dyDescent="0.2">
      <c r="B174" s="271" t="s">
        <v>79</v>
      </c>
      <c r="C174" s="271"/>
      <c r="D174" s="271"/>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94" t="s">
        <v>153</v>
      </c>
      <c r="B1" s="294"/>
      <c r="C1" s="294"/>
      <c r="D1" s="294"/>
      <c r="E1" s="294"/>
      <c r="F1" s="294"/>
      <c r="G1" s="294"/>
      <c r="H1" s="294"/>
      <c r="I1" s="294"/>
      <c r="J1" s="294"/>
      <c r="K1" s="294"/>
      <c r="L1" s="294"/>
      <c r="M1" s="294"/>
    </row>
    <row r="2" spans="1:14" ht="16.5" customHeight="1" x14ac:dyDescent="0.2">
      <c r="A2" s="274" t="s">
        <v>161</v>
      </c>
      <c r="B2" s="274"/>
      <c r="C2" s="274"/>
      <c r="D2" s="274"/>
      <c r="E2" s="274"/>
      <c r="F2" s="274"/>
      <c r="G2" s="274"/>
      <c r="H2" s="274"/>
      <c r="I2" s="274"/>
      <c r="J2" s="274"/>
      <c r="K2" s="274"/>
      <c r="L2" s="274"/>
      <c r="M2" s="274"/>
    </row>
    <row r="3" spans="1:14" ht="38.25" customHeight="1" x14ac:dyDescent="0.2">
      <c r="A3" s="299" t="s">
        <v>215</v>
      </c>
      <c r="B3" s="299"/>
      <c r="C3" s="299"/>
      <c r="D3" s="299"/>
      <c r="E3" s="299"/>
      <c r="F3" s="299"/>
      <c r="G3" s="270"/>
      <c r="H3" s="270"/>
      <c r="I3" s="270"/>
      <c r="J3" s="270"/>
      <c r="K3" s="270"/>
      <c r="L3" s="270"/>
      <c r="M3" s="270"/>
    </row>
    <row r="4" spans="1:14" ht="33" customHeight="1" x14ac:dyDescent="0.2">
      <c r="A4" s="278" t="s">
        <v>0</v>
      </c>
      <c r="B4" s="278" t="s">
        <v>2</v>
      </c>
      <c r="C4" s="278" t="s">
        <v>1</v>
      </c>
      <c r="D4" s="287" t="s">
        <v>197</v>
      </c>
      <c r="E4" s="288"/>
      <c r="F4" s="285" t="s">
        <v>160</v>
      </c>
      <c r="G4" s="278" t="s">
        <v>0</v>
      </c>
      <c r="H4" s="278" t="s">
        <v>2</v>
      </c>
      <c r="I4" s="278" t="s">
        <v>1</v>
      </c>
      <c r="J4" s="298" t="s">
        <v>147</v>
      </c>
      <c r="K4" s="298"/>
      <c r="L4" s="298"/>
      <c r="M4" s="296" t="s">
        <v>120</v>
      </c>
    </row>
    <row r="5" spans="1:14" s="4" customFormat="1" ht="54" customHeight="1" x14ac:dyDescent="0.2">
      <c r="A5" s="278"/>
      <c r="B5" s="278"/>
      <c r="C5" s="278"/>
      <c r="D5" s="8" t="s">
        <v>154</v>
      </c>
      <c r="E5" s="68" t="s">
        <v>120</v>
      </c>
      <c r="F5" s="286"/>
      <c r="G5" s="278"/>
      <c r="H5" s="278"/>
      <c r="I5" s="278"/>
      <c r="J5" s="8" t="s">
        <v>88</v>
      </c>
      <c r="K5" s="295" t="s">
        <v>116</v>
      </c>
      <c r="L5" s="295"/>
      <c r="M5" s="297"/>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ROUND((#REF!*80%),-3)</f>
        <v>#REF!</v>
      </c>
      <c r="E7" s="19" t="e">
        <f>ROUND((#REF!*70%),-3)</f>
        <v>#REF!</v>
      </c>
      <c r="F7" s="279" t="s">
        <v>188</v>
      </c>
      <c r="G7" s="16"/>
      <c r="H7" s="17" t="s">
        <v>26</v>
      </c>
      <c r="I7" s="18" t="s">
        <v>9</v>
      </c>
      <c r="J7" s="19">
        <v>280000</v>
      </c>
      <c r="K7" s="1">
        <v>100</v>
      </c>
      <c r="L7" s="1"/>
      <c r="M7" s="19">
        <v>245000</v>
      </c>
      <c r="N7" s="62"/>
    </row>
    <row r="8" spans="1:14" x14ac:dyDescent="0.2">
      <c r="A8" s="71"/>
      <c r="B8" s="17" t="s">
        <v>44</v>
      </c>
      <c r="C8" s="18" t="s">
        <v>9</v>
      </c>
      <c r="D8" s="19" t="e">
        <f>ROUND((#REF!*80%),-3)</f>
        <v>#REF!</v>
      </c>
      <c r="E8" s="19" t="e">
        <f>ROUND((#REF!*70%),-3)</f>
        <v>#REF!</v>
      </c>
      <c r="F8" s="280"/>
      <c r="G8" s="16"/>
      <c r="H8" s="17" t="s">
        <v>44</v>
      </c>
      <c r="I8" s="18" t="s">
        <v>9</v>
      </c>
      <c r="J8" s="19">
        <v>252000</v>
      </c>
      <c r="K8" s="1">
        <f>J8*100/$J$7</f>
        <v>90</v>
      </c>
      <c r="L8" s="1" t="s">
        <v>117</v>
      </c>
      <c r="M8" s="19">
        <v>221000</v>
      </c>
      <c r="N8" s="62"/>
    </row>
    <row r="9" spans="1:14" x14ac:dyDescent="0.2">
      <c r="A9" s="71"/>
      <c r="B9" s="17" t="s">
        <v>45</v>
      </c>
      <c r="C9" s="18" t="s">
        <v>9</v>
      </c>
      <c r="D9" s="19" t="e">
        <f>ROUND((#REF!*80%),-3)</f>
        <v>#REF!</v>
      </c>
      <c r="E9" s="19" t="e">
        <f>ROUND((#REF!*70%),-3)</f>
        <v>#REF!</v>
      </c>
      <c r="F9" s="280"/>
      <c r="G9" s="16"/>
      <c r="H9" s="17" t="s">
        <v>45</v>
      </c>
      <c r="I9" s="18" t="s">
        <v>9</v>
      </c>
      <c r="J9" s="19">
        <v>200000</v>
      </c>
      <c r="K9" s="1">
        <f>J9*100/$J$7</f>
        <v>71.428571428571431</v>
      </c>
      <c r="L9" s="1" t="s">
        <v>117</v>
      </c>
      <c r="M9" s="19">
        <v>175000</v>
      </c>
      <c r="N9" s="62"/>
    </row>
    <row r="10" spans="1:14" x14ac:dyDescent="0.2">
      <c r="A10" s="71"/>
      <c r="B10" s="17" t="s">
        <v>136</v>
      </c>
      <c r="C10" s="18" t="s">
        <v>9</v>
      </c>
      <c r="D10" s="19" t="e">
        <f>ROUND((#REF!*80%),-3)</f>
        <v>#REF!</v>
      </c>
      <c r="E10" s="19" t="e">
        <f>ROUND((#REF!*70%),-3)</f>
        <v>#REF!</v>
      </c>
      <c r="F10" s="281"/>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90"/>
      <c r="B13" s="79" t="s">
        <v>183</v>
      </c>
      <c r="C13" s="92" t="s">
        <v>9</v>
      </c>
      <c r="D13" s="80" t="e">
        <f>#REF!</f>
        <v>#REF!</v>
      </c>
      <c r="E13" s="95" t="e">
        <f>D13</f>
        <v>#REF!</v>
      </c>
      <c r="F13" s="76" t="s">
        <v>151</v>
      </c>
      <c r="G13" s="62"/>
      <c r="J13" s="1"/>
      <c r="K13" s="1"/>
      <c r="L13" s="1"/>
      <c r="M13" s="1"/>
    </row>
    <row r="14" spans="1:14" x14ac:dyDescent="0.25">
      <c r="A14" s="290"/>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91" t="s">
        <v>185</v>
      </c>
      <c r="G15" s="62"/>
      <c r="J15" s="1"/>
      <c r="K15" s="1"/>
      <c r="L15" s="1"/>
      <c r="M15" s="1"/>
    </row>
    <row r="16" spans="1:14" x14ac:dyDescent="0.2">
      <c r="A16" s="93" t="s">
        <v>125</v>
      </c>
      <c r="B16" s="84" t="s">
        <v>186</v>
      </c>
      <c r="C16" s="92" t="s">
        <v>179</v>
      </c>
      <c r="D16" s="80" t="e">
        <f>#REF!</f>
        <v>#REF!</v>
      </c>
      <c r="E16" s="95" t="e">
        <f t="shared" si="0"/>
        <v>#REF!</v>
      </c>
      <c r="F16" s="292"/>
      <c r="G16" s="62"/>
      <c r="J16" s="1"/>
      <c r="K16" s="1"/>
      <c r="L16" s="1"/>
      <c r="M16" s="1"/>
    </row>
    <row r="17" spans="1:13" x14ac:dyDescent="0.2">
      <c r="A17" s="93" t="s">
        <v>128</v>
      </c>
      <c r="B17" s="84" t="s">
        <v>180</v>
      </c>
      <c r="C17" s="92" t="s">
        <v>179</v>
      </c>
      <c r="D17" s="80" t="e">
        <f>#REF!</f>
        <v>#REF!</v>
      </c>
      <c r="E17" s="95" t="e">
        <f t="shared" si="0"/>
        <v>#REF!</v>
      </c>
      <c r="F17" s="292"/>
      <c r="G17" s="62"/>
      <c r="J17" s="1"/>
      <c r="K17" s="1"/>
      <c r="L17" s="1"/>
      <c r="M17" s="1"/>
    </row>
    <row r="18" spans="1:13" x14ac:dyDescent="0.2">
      <c r="A18" s="93" t="s">
        <v>198</v>
      </c>
      <c r="B18" s="86" t="s">
        <v>187</v>
      </c>
      <c r="C18" s="83" t="s">
        <v>179</v>
      </c>
      <c r="D18" s="80" t="e">
        <f>#REF!</f>
        <v>#REF!</v>
      </c>
      <c r="E18" s="95" t="e">
        <f t="shared" si="0"/>
        <v>#REF!</v>
      </c>
      <c r="F18" s="292"/>
      <c r="G18" s="62"/>
      <c r="J18" s="1"/>
      <c r="K18" s="1"/>
      <c r="L18" s="1"/>
      <c r="M18" s="1"/>
    </row>
    <row r="19" spans="1:13" ht="31.5" x14ac:dyDescent="0.25">
      <c r="A19" s="93" t="s">
        <v>199</v>
      </c>
      <c r="B19" s="81" t="s">
        <v>181</v>
      </c>
      <c r="C19" s="92" t="s">
        <v>179</v>
      </c>
      <c r="D19" s="80" t="e">
        <f>#REF!</f>
        <v>#REF!</v>
      </c>
      <c r="E19" s="95" t="e">
        <f t="shared" si="0"/>
        <v>#REF!</v>
      </c>
      <c r="F19" s="293"/>
      <c r="G19" s="62"/>
      <c r="J19" s="1"/>
      <c r="K19" s="1"/>
      <c r="L19" s="1"/>
      <c r="M19" s="1"/>
    </row>
    <row r="20" spans="1:13" ht="27.75" customHeight="1" x14ac:dyDescent="0.2">
      <c r="A20" s="93" t="s">
        <v>200</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201</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202</v>
      </c>
      <c r="B26" s="13" t="s">
        <v>166</v>
      </c>
      <c r="C26" s="14"/>
      <c r="D26" s="15"/>
      <c r="E26" s="15"/>
      <c r="F26" s="279" t="s">
        <v>163</v>
      </c>
      <c r="G26" s="29" t="s">
        <v>123</v>
      </c>
      <c r="H26" s="13" t="s">
        <v>7</v>
      </c>
      <c r="I26" s="14"/>
      <c r="J26" s="15"/>
      <c r="K26" s="15"/>
      <c r="L26" s="15"/>
      <c r="M26" s="15"/>
    </row>
    <row r="27" spans="1:13" x14ac:dyDescent="0.2">
      <c r="A27" s="72"/>
      <c r="B27" s="13" t="s">
        <v>8</v>
      </c>
      <c r="C27" s="14"/>
      <c r="D27" s="15"/>
      <c r="E27" s="15"/>
      <c r="F27" s="280"/>
      <c r="G27" s="29"/>
      <c r="H27" s="13" t="s">
        <v>8</v>
      </c>
      <c r="I27" s="14"/>
      <c r="J27" s="15"/>
      <c r="K27" s="15"/>
      <c r="L27" s="15"/>
      <c r="M27" s="15"/>
    </row>
    <row r="28" spans="1:13" x14ac:dyDescent="0.2">
      <c r="A28" s="72"/>
      <c r="B28" s="31" t="s">
        <v>176</v>
      </c>
      <c r="C28" s="18" t="s">
        <v>9</v>
      </c>
      <c r="D28" s="19">
        <f>ROUND((1000000*80%),-3)</f>
        <v>800000</v>
      </c>
      <c r="E28" s="19">
        <f>ROUND((1000000*70%),-3)</f>
        <v>700000</v>
      </c>
      <c r="F28" s="281"/>
      <c r="G28" s="29"/>
      <c r="H28" s="31" t="s">
        <v>124</v>
      </c>
      <c r="I28" s="18" t="s">
        <v>9</v>
      </c>
      <c r="J28" s="19">
        <v>600000</v>
      </c>
      <c r="K28" s="19"/>
      <c r="L28" s="19"/>
      <c r="M28" s="19">
        <v>525000</v>
      </c>
    </row>
    <row r="29" spans="1:13" x14ac:dyDescent="0.2">
      <c r="A29" s="72" t="s">
        <v>203</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79"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80"/>
      <c r="G31" s="30"/>
      <c r="H31" s="17" t="s">
        <v>44</v>
      </c>
      <c r="I31" s="18" t="s">
        <v>9</v>
      </c>
      <c r="J31" s="19">
        <v>224000</v>
      </c>
      <c r="K31" s="19">
        <f>J31*100/$J$30</f>
        <v>80</v>
      </c>
      <c r="L31" s="19" t="s">
        <v>157</v>
      </c>
      <c r="M31" s="19">
        <v>196000</v>
      </c>
    </row>
    <row r="32" spans="1:13" x14ac:dyDescent="0.2">
      <c r="A32" s="71"/>
      <c r="B32" s="17" t="s">
        <v>214</v>
      </c>
      <c r="C32" s="18" t="s">
        <v>9</v>
      </c>
      <c r="D32" s="19" t="e">
        <f>ROUND((#REF!*100%),-3)</f>
        <v>#REF!</v>
      </c>
      <c r="E32" s="19" t="e">
        <f>ROUND((#REF!*80%),-3)</f>
        <v>#REF!</v>
      </c>
      <c r="F32" s="280"/>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80"/>
      <c r="G33" s="30"/>
      <c r="H33" s="17" t="s">
        <v>127</v>
      </c>
      <c r="I33" s="18" t="s">
        <v>9</v>
      </c>
      <c r="J33" s="19">
        <v>92000</v>
      </c>
      <c r="K33" s="19">
        <f>J33*100/$J$30</f>
        <v>32.857142857142854</v>
      </c>
      <c r="L33" s="19" t="s">
        <v>157</v>
      </c>
      <c r="M33" s="19">
        <v>81000</v>
      </c>
    </row>
    <row r="34" spans="1:13" x14ac:dyDescent="0.2">
      <c r="A34" s="72" t="s">
        <v>204</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ROUND((#REF!*80%),-3)</f>
        <v>#REF!</v>
      </c>
      <c r="E35" s="19" t="e">
        <f>ROUND((#REF!*70%),-3)</f>
        <v>#REF!</v>
      </c>
      <c r="F35" s="279"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ROUND((#REF!*80%),-3)</f>
        <v>#REF!</v>
      </c>
      <c r="E36" s="19" t="e">
        <f>ROUND((#REF!*70%),-3)</f>
        <v>#REF!</v>
      </c>
      <c r="F36" s="280"/>
      <c r="G36" s="16"/>
      <c r="H36" s="17" t="s">
        <v>44</v>
      </c>
      <c r="I36" s="18" t="s">
        <v>9</v>
      </c>
      <c r="J36" s="19">
        <v>200000</v>
      </c>
      <c r="K36" s="19">
        <f>J36*100/$J$35</f>
        <v>83.333333333333329</v>
      </c>
      <c r="L36" s="19" t="s">
        <v>157</v>
      </c>
      <c r="M36" s="19">
        <v>175000</v>
      </c>
    </row>
    <row r="37" spans="1:13" x14ac:dyDescent="0.2">
      <c r="A37" s="71"/>
      <c r="B37" s="17" t="s">
        <v>139</v>
      </c>
      <c r="C37" s="18" t="s">
        <v>9</v>
      </c>
      <c r="D37" s="19" t="e">
        <f>ROUND((#REF!*80%),-3)</f>
        <v>#REF!</v>
      </c>
      <c r="E37" s="19" t="e">
        <f>ROUND((#REF!*70%),-3)</f>
        <v>#REF!</v>
      </c>
      <c r="F37" s="280"/>
      <c r="G37" s="16"/>
      <c r="H37" s="17" t="s">
        <v>45</v>
      </c>
      <c r="I37" s="18" t="s">
        <v>9</v>
      </c>
      <c r="J37" s="19">
        <v>168000</v>
      </c>
      <c r="K37" s="19">
        <f>J37*100/$J$35</f>
        <v>70</v>
      </c>
      <c r="L37" s="19" t="s">
        <v>157</v>
      </c>
      <c r="M37" s="19">
        <v>147000</v>
      </c>
    </row>
    <row r="38" spans="1:13" x14ac:dyDescent="0.2">
      <c r="A38" s="71"/>
      <c r="B38" s="17" t="s">
        <v>140</v>
      </c>
      <c r="C38" s="18" t="s">
        <v>9</v>
      </c>
      <c r="D38" s="19" t="e">
        <f>ROUND((#REF!*80%),-3)</f>
        <v>#REF!</v>
      </c>
      <c r="E38" s="19" t="e">
        <f>ROUND((#REF!*70%),-3)</f>
        <v>#REF!</v>
      </c>
      <c r="F38" s="280"/>
      <c r="G38" s="16"/>
      <c r="H38" s="17" t="s">
        <v>53</v>
      </c>
      <c r="I38" s="18" t="s">
        <v>9</v>
      </c>
      <c r="J38" s="19">
        <v>168000</v>
      </c>
      <c r="K38" s="19">
        <f>J38*100/$J$35</f>
        <v>70</v>
      </c>
      <c r="L38" s="19" t="s">
        <v>157</v>
      </c>
      <c r="M38" s="19">
        <v>147000</v>
      </c>
    </row>
    <row r="39" spans="1:13" x14ac:dyDescent="0.2">
      <c r="A39" s="71"/>
      <c r="B39" s="17" t="s">
        <v>141</v>
      </c>
      <c r="C39" s="18" t="s">
        <v>9</v>
      </c>
      <c r="D39" s="19" t="e">
        <f>ROUND((#REF!*80%),-3)</f>
        <v>#REF!</v>
      </c>
      <c r="E39" s="19" t="e">
        <f>ROUND((#REF!*70%),-3)</f>
        <v>#REF!</v>
      </c>
      <c r="F39" s="280"/>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80"/>
      <c r="G40" s="12">
        <v>3</v>
      </c>
      <c r="H40" s="20" t="s">
        <v>55</v>
      </c>
      <c r="I40" s="14"/>
      <c r="J40" s="15"/>
      <c r="K40" s="15"/>
      <c r="L40" s="15"/>
      <c r="M40" s="15"/>
    </row>
    <row r="41" spans="1:13" x14ac:dyDescent="0.2">
      <c r="A41" s="71"/>
      <c r="B41" s="17" t="s">
        <v>26</v>
      </c>
      <c r="C41" s="18" t="s">
        <v>9</v>
      </c>
      <c r="D41" s="19" t="e">
        <f>ROUND((#REF!*80%),-3)</f>
        <v>#REF!</v>
      </c>
      <c r="E41" s="19" t="e">
        <f>ROUND((#REF!*70%),-3)</f>
        <v>#REF!</v>
      </c>
      <c r="F41" s="280"/>
      <c r="G41" s="16"/>
      <c r="H41" s="17" t="s">
        <v>26</v>
      </c>
      <c r="I41" s="18" t="s">
        <v>9</v>
      </c>
      <c r="J41" s="19">
        <v>224000</v>
      </c>
      <c r="K41" s="19">
        <f>J41/$J$7*100</f>
        <v>80</v>
      </c>
      <c r="L41" s="19" t="s">
        <v>148</v>
      </c>
      <c r="M41" s="19">
        <v>196000</v>
      </c>
    </row>
    <row r="42" spans="1:13" x14ac:dyDescent="0.2">
      <c r="A42" s="71"/>
      <c r="B42" s="17" t="s">
        <v>44</v>
      </c>
      <c r="C42" s="18" t="s">
        <v>9</v>
      </c>
      <c r="D42" s="19" t="e">
        <f>ROUND((#REF!*80%),-3)</f>
        <v>#REF!</v>
      </c>
      <c r="E42" s="19" t="e">
        <f>ROUND((#REF!*70%),-3)</f>
        <v>#REF!</v>
      </c>
      <c r="F42" s="280"/>
      <c r="G42" s="16"/>
      <c r="H42" s="17" t="s">
        <v>129</v>
      </c>
      <c r="I42" s="18" t="s">
        <v>9</v>
      </c>
      <c r="J42" s="19">
        <v>216000</v>
      </c>
      <c r="K42" s="19">
        <f>J42*100/$J$41</f>
        <v>96.428571428571431</v>
      </c>
      <c r="L42" s="19" t="s">
        <v>157</v>
      </c>
      <c r="M42" s="19">
        <v>189000</v>
      </c>
    </row>
    <row r="43" spans="1:13" x14ac:dyDescent="0.2">
      <c r="A43" s="71"/>
      <c r="B43" s="17" t="s">
        <v>142</v>
      </c>
      <c r="C43" s="18" t="s">
        <v>9</v>
      </c>
      <c r="D43" s="19" t="e">
        <f>ROUND((#REF!*80%),-3)</f>
        <v>#REF!</v>
      </c>
      <c r="E43" s="19" t="e">
        <f>ROUND((#REF!*70%),-3)</f>
        <v>#REF!</v>
      </c>
      <c r="F43" s="280"/>
      <c r="G43" s="16"/>
      <c r="H43" s="17" t="s">
        <v>73</v>
      </c>
      <c r="I43" s="18" t="s">
        <v>9</v>
      </c>
      <c r="J43" s="19">
        <v>208000</v>
      </c>
      <c r="K43" s="19">
        <f>J43*100/$J$41</f>
        <v>92.857142857142861</v>
      </c>
      <c r="L43" s="19" t="s">
        <v>157</v>
      </c>
      <c r="M43" s="19">
        <v>182000</v>
      </c>
    </row>
    <row r="44" spans="1:13" x14ac:dyDescent="0.2">
      <c r="A44" s="71"/>
      <c r="B44" s="17" t="s">
        <v>143</v>
      </c>
      <c r="C44" s="18" t="s">
        <v>9</v>
      </c>
      <c r="D44" s="19" t="e">
        <f>ROUND((#REF!*80%),-3)</f>
        <v>#REF!</v>
      </c>
      <c r="E44" s="19" t="e">
        <f>ROUND((#REF!*70%),-3)</f>
        <v>#REF!</v>
      </c>
      <c r="F44" s="280"/>
      <c r="G44" s="16"/>
      <c r="H44" s="17" t="s">
        <v>74</v>
      </c>
      <c r="I44" s="18" t="s">
        <v>9</v>
      </c>
      <c r="J44" s="19">
        <v>200000</v>
      </c>
      <c r="K44" s="19">
        <f>J44*100/$J$41</f>
        <v>89.285714285714292</v>
      </c>
      <c r="L44" s="19" t="s">
        <v>157</v>
      </c>
      <c r="M44" s="19">
        <v>175000</v>
      </c>
    </row>
    <row r="45" spans="1:13" x14ac:dyDescent="0.2">
      <c r="A45" s="71"/>
      <c r="B45" s="17" t="s">
        <v>56</v>
      </c>
      <c r="C45" s="18" t="s">
        <v>9</v>
      </c>
      <c r="D45" s="19" t="e">
        <f>ROUND((#REF!*80%),-3)</f>
        <v>#REF!</v>
      </c>
      <c r="E45" s="19" t="e">
        <f>ROUND((#REF!*70%),-3)</f>
        <v>#REF!</v>
      </c>
      <c r="F45" s="280"/>
      <c r="G45" s="16"/>
      <c r="H45" s="17" t="s">
        <v>56</v>
      </c>
      <c r="I45" s="18" t="s">
        <v>9</v>
      </c>
      <c r="J45" s="19">
        <v>168000</v>
      </c>
      <c r="K45" s="19">
        <f>J45*100/$J$41</f>
        <v>75</v>
      </c>
      <c r="L45" s="19" t="s">
        <v>157</v>
      </c>
      <c r="M45" s="19">
        <v>147000</v>
      </c>
    </row>
    <row r="46" spans="1:13" x14ac:dyDescent="0.2">
      <c r="A46" s="71"/>
      <c r="B46" s="17" t="s">
        <v>57</v>
      </c>
      <c r="C46" s="18" t="s">
        <v>9</v>
      </c>
      <c r="D46" s="19" t="e">
        <f>ROUND((#REF!*80%),-3)</f>
        <v>#REF!</v>
      </c>
      <c r="E46" s="19" t="e">
        <f>ROUND((#REF!*70%),-3)</f>
        <v>#REF!</v>
      </c>
      <c r="F46" s="280"/>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80"/>
      <c r="G47" s="12">
        <v>4</v>
      </c>
      <c r="H47" s="20" t="s">
        <v>59</v>
      </c>
      <c r="I47" s="14"/>
      <c r="J47" s="15"/>
      <c r="K47" s="15"/>
      <c r="L47" s="15"/>
      <c r="M47" s="15"/>
    </row>
    <row r="48" spans="1:13" x14ac:dyDescent="0.2">
      <c r="A48" s="71"/>
      <c r="B48" s="17" t="s">
        <v>137</v>
      </c>
      <c r="C48" s="18" t="s">
        <v>9</v>
      </c>
      <c r="D48" s="19" t="e">
        <f>ROUND((#REF!*80%),-3)</f>
        <v>#REF!</v>
      </c>
      <c r="E48" s="19" t="e">
        <f>ROUND((#REF!*70%),-3)</f>
        <v>#REF!</v>
      </c>
      <c r="F48" s="280"/>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ROUND((#REF!*80%),-3)</f>
        <v>#REF!</v>
      </c>
      <c r="E49" s="19" t="e">
        <f>ROUND((#REF!*70%),-3)</f>
        <v>#REF!</v>
      </c>
      <c r="F49" s="280"/>
      <c r="G49" s="16"/>
      <c r="H49" s="17" t="s">
        <v>44</v>
      </c>
      <c r="I49" s="18" t="s">
        <v>9</v>
      </c>
      <c r="J49" s="19">
        <v>200000</v>
      </c>
      <c r="K49" s="19">
        <f>J49*100/$J$48</f>
        <v>83.333333333333329</v>
      </c>
      <c r="L49" s="19" t="s">
        <v>157</v>
      </c>
      <c r="M49" s="19">
        <v>175000</v>
      </c>
    </row>
    <row r="50" spans="1:13" x14ac:dyDescent="0.2">
      <c r="A50" s="71"/>
      <c r="B50" s="17" t="s">
        <v>139</v>
      </c>
      <c r="C50" s="18" t="s">
        <v>9</v>
      </c>
      <c r="D50" s="19" t="e">
        <f>ROUND((#REF!*80%),-3)</f>
        <v>#REF!</v>
      </c>
      <c r="E50" s="19" t="e">
        <f>ROUND((#REF!*70%),-3)</f>
        <v>#REF!</v>
      </c>
      <c r="F50" s="280"/>
      <c r="G50" s="16"/>
      <c r="H50" s="17" t="s">
        <v>51</v>
      </c>
      <c r="I50" s="18" t="s">
        <v>9</v>
      </c>
      <c r="J50" s="19">
        <v>168000</v>
      </c>
      <c r="K50" s="19">
        <f>J50*100/$J$48</f>
        <v>70</v>
      </c>
      <c r="L50" s="19" t="s">
        <v>157</v>
      </c>
      <c r="M50" s="19">
        <v>147000</v>
      </c>
    </row>
    <row r="51" spans="1:13" x14ac:dyDescent="0.2">
      <c r="A51" s="71"/>
      <c r="B51" s="17" t="s">
        <v>212</v>
      </c>
      <c r="C51" s="18" t="s">
        <v>9</v>
      </c>
      <c r="D51" s="19" t="e">
        <f>ROUND((#REF!*80%),-3)</f>
        <v>#REF!</v>
      </c>
      <c r="E51" s="19" t="e">
        <f>ROUND((#REF!*70%),-3)</f>
        <v>#REF!</v>
      </c>
      <c r="F51" s="280"/>
      <c r="G51" s="16"/>
      <c r="H51" s="17"/>
      <c r="I51" s="18"/>
      <c r="J51" s="19"/>
      <c r="K51" s="19"/>
      <c r="L51" s="19"/>
      <c r="M51" s="19"/>
    </row>
    <row r="52" spans="1:13" x14ac:dyDescent="0.2">
      <c r="A52" s="71"/>
      <c r="B52" s="17" t="s">
        <v>146</v>
      </c>
      <c r="C52" s="18" t="s">
        <v>9</v>
      </c>
      <c r="D52" s="19" t="e">
        <f>ROUND((#REF!*80%),-3)</f>
        <v>#REF!</v>
      </c>
      <c r="E52" s="19" t="e">
        <f>ROUND((#REF!*70%),-3)</f>
        <v>#REF!</v>
      </c>
      <c r="F52" s="280"/>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80"/>
      <c r="G53" s="12">
        <v>5</v>
      </c>
      <c r="H53" s="20" t="s">
        <v>14</v>
      </c>
      <c r="I53" s="14"/>
      <c r="J53" s="15"/>
      <c r="K53" s="15"/>
      <c r="L53" s="15"/>
      <c r="M53" s="15"/>
    </row>
    <row r="54" spans="1:13" x14ac:dyDescent="0.2">
      <c r="A54" s="71"/>
      <c r="B54" s="17" t="s">
        <v>26</v>
      </c>
      <c r="C54" s="18" t="s">
        <v>9</v>
      </c>
      <c r="D54" s="19" t="e">
        <f>ROUND((#REF!*80%),-3)</f>
        <v>#REF!</v>
      </c>
      <c r="E54" s="19" t="e">
        <f>ROUND((#REF!*70%),-3)</f>
        <v>#REF!</v>
      </c>
      <c r="F54" s="280"/>
      <c r="G54" s="16" t="s">
        <v>130</v>
      </c>
      <c r="H54" s="17" t="s">
        <v>131</v>
      </c>
      <c r="I54" s="18"/>
      <c r="J54" s="19"/>
      <c r="K54" s="19"/>
      <c r="L54" s="19"/>
      <c r="M54" s="19"/>
    </row>
    <row r="55" spans="1:13" x14ac:dyDescent="0.2">
      <c r="A55" s="71"/>
      <c r="B55" s="17" t="s">
        <v>44</v>
      </c>
      <c r="C55" s="18" t="s">
        <v>9</v>
      </c>
      <c r="D55" s="19" t="e">
        <f>ROUND((#REF!*80%),-3)</f>
        <v>#REF!</v>
      </c>
      <c r="E55" s="19" t="e">
        <f>ROUND((#REF!*70%),-3)</f>
        <v>#REF!</v>
      </c>
      <c r="F55" s="280"/>
      <c r="G55" s="16"/>
      <c r="H55" s="17" t="s">
        <v>132</v>
      </c>
      <c r="I55" s="18" t="s">
        <v>71</v>
      </c>
      <c r="J55" s="19">
        <v>52000</v>
      </c>
      <c r="K55" s="19"/>
      <c r="L55" s="19"/>
      <c r="M55" s="19">
        <v>46000</v>
      </c>
    </row>
    <row r="56" spans="1:13" x14ac:dyDescent="0.2">
      <c r="A56" s="71"/>
      <c r="B56" s="17" t="s">
        <v>145</v>
      </c>
      <c r="C56" s="18" t="s">
        <v>9</v>
      </c>
      <c r="D56" s="19" t="e">
        <f>ROUND((#REF!*80%),-3)</f>
        <v>#REF!</v>
      </c>
      <c r="E56" s="19" t="e">
        <f>ROUND((#REF!*70%),-3)</f>
        <v>#REF!</v>
      </c>
      <c r="F56" s="281"/>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79" t="s">
        <v>162</v>
      </c>
      <c r="G58" s="16"/>
      <c r="H58" s="17" t="s">
        <v>67</v>
      </c>
      <c r="I58" s="18" t="s">
        <v>71</v>
      </c>
      <c r="J58" s="19">
        <v>3200</v>
      </c>
      <c r="K58" s="19"/>
      <c r="L58" s="19"/>
      <c r="M58" s="19">
        <v>3000</v>
      </c>
    </row>
    <row r="59" spans="1:13" x14ac:dyDescent="0.2">
      <c r="A59" s="71"/>
      <c r="B59" s="17" t="s">
        <v>152</v>
      </c>
      <c r="C59" s="18" t="s">
        <v>9</v>
      </c>
      <c r="D59" s="19" t="e">
        <f>ROUND((#REF!*80%),-3)</f>
        <v>#REF!</v>
      </c>
      <c r="E59" s="19" t="e">
        <f>ROUND((#REF!*70%),-3)</f>
        <v>#REF!</v>
      </c>
      <c r="F59" s="280"/>
      <c r="G59" s="16" t="s">
        <v>134</v>
      </c>
      <c r="H59" s="17" t="s">
        <v>60</v>
      </c>
      <c r="I59" s="18"/>
      <c r="J59" s="19"/>
      <c r="K59" s="19"/>
      <c r="L59" s="19"/>
      <c r="M59" s="19"/>
    </row>
    <row r="60" spans="1:13" x14ac:dyDescent="0.2">
      <c r="A60" s="72">
        <v>7</v>
      </c>
      <c r="B60" s="20" t="s">
        <v>189</v>
      </c>
      <c r="C60" s="14"/>
      <c r="D60" s="19"/>
      <c r="E60" s="19"/>
      <c r="F60" s="280"/>
      <c r="G60" s="16"/>
      <c r="H60" s="91" t="s">
        <v>26</v>
      </c>
      <c r="I60" s="18" t="s">
        <v>9</v>
      </c>
      <c r="J60" s="19">
        <v>240000</v>
      </c>
      <c r="K60" s="19">
        <f>J60/$J$7*100</f>
        <v>85.714285714285708</v>
      </c>
      <c r="L60" s="19" t="s">
        <v>148</v>
      </c>
      <c r="M60" s="19">
        <v>210000</v>
      </c>
    </row>
    <row r="61" spans="1:13" x14ac:dyDescent="0.2">
      <c r="A61" s="71"/>
      <c r="B61" s="17" t="e">
        <f>#REF!</f>
        <v>#REF!</v>
      </c>
      <c r="C61" s="64" t="e">
        <f>#REF!</f>
        <v>#REF!</v>
      </c>
      <c r="D61" s="19" t="e">
        <f>ROUND((#REF!*80%),-3)</f>
        <v>#REF!</v>
      </c>
      <c r="E61" s="19" t="e">
        <f>ROUND((#REF!*70%),-3)</f>
        <v>#REF!</v>
      </c>
      <c r="F61" s="280"/>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80"/>
      <c r="G62" s="16"/>
      <c r="H62" s="17" t="s">
        <v>44</v>
      </c>
      <c r="I62" s="18" t="s">
        <v>9</v>
      </c>
      <c r="J62" s="19">
        <v>200000</v>
      </c>
      <c r="K62" s="19" t="e">
        <f>J62*100/#REF!</f>
        <v>#REF!</v>
      </c>
      <c r="L62" s="19" t="s">
        <v>157</v>
      </c>
      <c r="M62" s="19">
        <v>175000</v>
      </c>
    </row>
    <row r="63" spans="1:13" x14ac:dyDescent="0.2">
      <c r="A63" s="71"/>
      <c r="B63" s="17" t="e">
        <f>#REF!</f>
        <v>#REF!</v>
      </c>
      <c r="C63" s="64" t="e">
        <f>#REF!</f>
        <v>#REF!</v>
      </c>
      <c r="D63" s="19" t="e">
        <f>ROUND((#REF!*80%),-3)</f>
        <v>#REF!</v>
      </c>
      <c r="E63" s="19" t="e">
        <f>ROUND((#REF!*70%),-3)</f>
        <v>#REF!</v>
      </c>
      <c r="F63" s="280"/>
      <c r="G63" s="16"/>
      <c r="H63" s="17" t="s">
        <v>45</v>
      </c>
      <c r="I63" s="18" t="s">
        <v>9</v>
      </c>
      <c r="J63" s="19">
        <v>168000</v>
      </c>
      <c r="K63" s="19" t="e">
        <f>J63*100/#REF!</f>
        <v>#REF!</v>
      </c>
      <c r="L63" s="19" t="s">
        <v>157</v>
      </c>
      <c r="M63" s="19">
        <v>147000</v>
      </c>
    </row>
    <row r="64" spans="1:13" x14ac:dyDescent="0.2">
      <c r="A64" s="71"/>
      <c r="B64" s="17" t="e">
        <f>#REF!</f>
        <v>#REF!</v>
      </c>
      <c r="C64" s="64" t="e">
        <f>#REF!</f>
        <v>#REF!</v>
      </c>
      <c r="D64" s="19" t="e">
        <f>ROUND((#REF!*80%),-3)</f>
        <v>#REF!</v>
      </c>
      <c r="E64" s="19" t="e">
        <f>ROUND((#REF!*70%),-3)</f>
        <v>#REF!</v>
      </c>
      <c r="F64" s="280"/>
      <c r="G64" s="16"/>
      <c r="H64" s="17" t="s">
        <v>61</v>
      </c>
      <c r="I64" s="18" t="s">
        <v>9</v>
      </c>
      <c r="J64" s="19">
        <v>92000</v>
      </c>
      <c r="K64" s="19" t="e">
        <f>J64*100/#REF!</f>
        <v>#REF!</v>
      </c>
      <c r="L64" s="19" t="s">
        <v>157</v>
      </c>
      <c r="M64" s="19">
        <v>81000</v>
      </c>
    </row>
    <row r="65" spans="1:13" x14ac:dyDescent="0.2">
      <c r="A65" s="71"/>
      <c r="B65" s="17" t="e">
        <f>#REF!</f>
        <v>#REF!</v>
      </c>
      <c r="C65" s="64" t="e">
        <f>#REF!</f>
        <v>#REF!</v>
      </c>
      <c r="D65" s="19" t="e">
        <f>ROUND((#REF!*80%),-3)</f>
        <v>#REF!</v>
      </c>
      <c r="E65" s="19" t="e">
        <f>ROUND((#REF!*70%),-3)</f>
        <v>#REF!</v>
      </c>
      <c r="F65" s="280"/>
      <c r="G65" s="16"/>
      <c r="H65" s="17"/>
      <c r="I65" s="18"/>
      <c r="J65" s="19"/>
      <c r="K65" s="19"/>
      <c r="L65" s="19"/>
      <c r="M65" s="19"/>
    </row>
    <row r="66" spans="1:13" x14ac:dyDescent="0.2">
      <c r="A66" s="71"/>
      <c r="B66" s="17" t="e">
        <f>#REF!</f>
        <v>#REF!</v>
      </c>
      <c r="C66" s="64" t="e">
        <f>#REF!</f>
        <v>#REF!</v>
      </c>
      <c r="D66" s="19" t="e">
        <f>ROUND((#REF!*80%),-3)</f>
        <v>#REF!</v>
      </c>
      <c r="E66" s="19" t="e">
        <f>ROUND((#REF!*70%),-3)</f>
        <v>#REF!</v>
      </c>
      <c r="F66" s="280"/>
      <c r="G66" s="16"/>
      <c r="H66" s="17"/>
      <c r="I66" s="18"/>
      <c r="J66" s="19"/>
      <c r="K66" s="19"/>
      <c r="L66" s="19"/>
      <c r="M66" s="19"/>
    </row>
    <row r="67" spans="1:13" ht="31.5" x14ac:dyDescent="0.2">
      <c r="A67" s="71"/>
      <c r="B67" s="17" t="s">
        <v>118</v>
      </c>
      <c r="C67" s="18" t="s">
        <v>135</v>
      </c>
      <c r="D67" s="19">
        <f>ROUND((300000*80%),-3)</f>
        <v>240000</v>
      </c>
      <c r="E67" s="19">
        <f>ROUND((300000*70%),-3)</f>
        <v>210000</v>
      </c>
      <c r="F67" s="280"/>
      <c r="G67" s="12">
        <v>7</v>
      </c>
      <c r="H67" s="20" t="s">
        <v>18</v>
      </c>
      <c r="I67" s="14"/>
      <c r="J67" s="15"/>
      <c r="K67" s="15"/>
      <c r="L67" s="15"/>
      <c r="M67" s="15"/>
    </row>
    <row r="68" spans="1:13" x14ac:dyDescent="0.2">
      <c r="A68" s="71"/>
      <c r="B68" s="17" t="e">
        <f>#REF!</f>
        <v>#REF!</v>
      </c>
      <c r="C68" s="64" t="e">
        <f>#REF!</f>
        <v>#REF!</v>
      </c>
      <c r="D68" s="19" t="e">
        <f>ROUND((#REF!*80%),-3)</f>
        <v>#REF!</v>
      </c>
      <c r="E68" s="19" t="e">
        <f>ROUND((#REF!*70%),-3)</f>
        <v>#REF!</v>
      </c>
      <c r="F68" s="280"/>
      <c r="G68" s="16"/>
      <c r="H68" s="17" t="s">
        <v>19</v>
      </c>
      <c r="I68" s="18" t="s">
        <v>9</v>
      </c>
      <c r="J68" s="19">
        <v>128000</v>
      </c>
      <c r="K68" s="19"/>
      <c r="L68" s="19"/>
      <c r="M68" s="19">
        <v>112000</v>
      </c>
    </row>
    <row r="69" spans="1:13" x14ac:dyDescent="0.2">
      <c r="A69" s="72" t="s">
        <v>196</v>
      </c>
      <c r="B69" s="20" t="s">
        <v>190</v>
      </c>
      <c r="C69" s="14"/>
      <c r="D69" s="19"/>
      <c r="E69" s="19"/>
      <c r="F69" s="280"/>
      <c r="G69" s="16"/>
      <c r="H69" s="17" t="s">
        <v>20</v>
      </c>
      <c r="I69" s="18" t="s">
        <v>9</v>
      </c>
      <c r="J69" s="19">
        <v>128000</v>
      </c>
      <c r="K69" s="19"/>
      <c r="L69" s="19"/>
      <c r="M69" s="19">
        <v>112000</v>
      </c>
    </row>
    <row r="70" spans="1:13" x14ac:dyDescent="0.2">
      <c r="A70" s="71"/>
      <c r="B70" s="17" t="e">
        <f>#REF!</f>
        <v>#REF!</v>
      </c>
      <c r="C70" s="64" t="e">
        <f>#REF!</f>
        <v>#REF!</v>
      </c>
      <c r="D70" s="19" t="e">
        <f>ROUND((#REF!*80%),-3)</f>
        <v>#REF!</v>
      </c>
      <c r="E70" s="19" t="e">
        <f>ROUND((#REF!*70%),-3)</f>
        <v>#REF!</v>
      </c>
      <c r="F70" s="280"/>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83" t="s">
        <v>90</v>
      </c>
      <c r="B72" s="283"/>
      <c r="C72" s="4"/>
      <c r="D72" s="1"/>
      <c r="E72" s="7"/>
      <c r="F72" s="66"/>
      <c r="H72" s="10" t="s">
        <v>98</v>
      </c>
      <c r="I72" s="6"/>
      <c r="J72" s="7"/>
      <c r="K72" s="7"/>
      <c r="L72" s="7"/>
      <c r="M72" s="7"/>
    </row>
    <row r="73" spans="1:13" ht="68.25" customHeight="1" x14ac:dyDescent="0.2">
      <c r="A73" s="34"/>
      <c r="B73" s="289" t="s">
        <v>213</v>
      </c>
      <c r="C73" s="289"/>
      <c r="D73" s="289"/>
      <c r="E73" s="289"/>
      <c r="F73" s="289"/>
    </row>
    <row r="74" spans="1:13" x14ac:dyDescent="0.2">
      <c r="A74" s="88"/>
      <c r="B74" s="277" t="s">
        <v>193</v>
      </c>
      <c r="C74" s="277"/>
      <c r="D74" s="277"/>
      <c r="E74" s="277"/>
      <c r="F74" s="277"/>
      <c r="H74" s="284" t="s">
        <v>41</v>
      </c>
      <c r="I74" s="284"/>
      <c r="J74" s="284"/>
      <c r="K74" s="284"/>
      <c r="L74" s="284"/>
      <c r="M74" s="284"/>
    </row>
    <row r="75" spans="1:13" ht="41.25" customHeight="1" x14ac:dyDescent="0.2">
      <c r="A75" s="96"/>
      <c r="B75" s="277" t="s">
        <v>210</v>
      </c>
      <c r="C75" s="277"/>
      <c r="D75" s="277"/>
      <c r="E75" s="277"/>
      <c r="F75" s="277"/>
      <c r="H75" s="282" t="s">
        <v>42</v>
      </c>
      <c r="I75" s="282"/>
      <c r="J75" s="282"/>
      <c r="K75" s="282"/>
      <c r="L75" s="282"/>
      <c r="M75" s="282"/>
    </row>
    <row r="76" spans="1:13" x14ac:dyDescent="0.2">
      <c r="B76" s="277" t="s">
        <v>119</v>
      </c>
      <c r="C76" s="277"/>
      <c r="D76" s="277"/>
      <c r="E76" s="277"/>
      <c r="F76" s="277"/>
    </row>
  </sheetData>
  <mergeCells count="31">
    <mergeCell ref="A1:F1"/>
    <mergeCell ref="K5:L5"/>
    <mergeCell ref="M4:M5"/>
    <mergeCell ref="J4:L4"/>
    <mergeCell ref="A2:F2"/>
    <mergeCell ref="A3:F3"/>
    <mergeCell ref="G1:M1"/>
    <mergeCell ref="G2:M2"/>
    <mergeCell ref="G3:M3"/>
    <mergeCell ref="A4:A5"/>
    <mergeCell ref="B73:F73"/>
    <mergeCell ref="F35:F56"/>
    <mergeCell ref="F58:F70"/>
    <mergeCell ref="A13:A14"/>
    <mergeCell ref="F15:F19"/>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PL02_TNTHPT_BSS</vt:lpstr>
      <vt:lpstr>PL02_TNTHPT_TTrUBNDTP</vt:lpstr>
      <vt:lpstr>PL02_TNTHPT_TTrSGD</vt:lpstr>
      <vt:lpstr>PL02_TNTHPT_NQ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PL02_TNTHPT_NQ!Print_Titles</vt:lpstr>
      <vt:lpstr>PL02_TNTHPT_TTrSGD!Print_Titles</vt:lpstr>
      <vt:lpstr>PL02_TNTHPT_TTrUBNDTP!Print_Titles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2026-04-17T07:42:53Z</cp:lastPrinted>
  <dcterms:created xsi:type="dcterms:W3CDTF">1996-10-14T23:33:28Z</dcterms:created>
  <dcterms:modified xsi:type="dcterms:W3CDTF">2026-04-21T01:39:45Z</dcterms:modified>
</cp:coreProperties>
</file>